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Presidente Castello Branco\2023\ILUMINAÇÃO CAMPO\"/>
    </mc:Choice>
  </mc:AlternateContent>
  <xr:revisionPtr revIDLastSave="0" documentId="13_ncr:1_{7E4D139A-84C3-41A2-A1EC-0C85CFEF52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2" sheetId="2" r:id="rId1"/>
    <sheet name="Planilha1" sheetId="9" r:id="rId2"/>
    <sheet name="Planilha2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F11" i="2" l="1"/>
  <c r="F12" i="2"/>
  <c r="F13" i="2"/>
  <c r="F14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9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14" i="10" l="1"/>
  <c r="F12" i="10"/>
  <c r="F11" i="10"/>
  <c r="F9" i="10"/>
  <c r="F7" i="10"/>
  <c r="F6" i="10"/>
  <c r="D15" i="2" l="1"/>
  <c r="F15" i="2" s="1"/>
  <c r="D16" i="2"/>
  <c r="F16" i="2" s="1"/>
  <c r="D17" i="2"/>
  <c r="F17" i="2" s="1"/>
  <c r="D18" i="2"/>
  <c r="F18" i="2" s="1"/>
  <c r="D38" i="2"/>
  <c r="F38" i="2" s="1"/>
  <c r="D40" i="2"/>
  <c r="F40" i="2" s="1"/>
  <c r="D41" i="2"/>
  <c r="F41" i="2" s="1"/>
  <c r="O13" i="9"/>
  <c r="Q12" i="9"/>
  <c r="M13" i="9"/>
  <c r="Q7" i="9"/>
  <c r="Q9" i="9" l="1"/>
  <c r="I13" i="9"/>
  <c r="E13" i="9"/>
  <c r="E14" i="9" s="1"/>
  <c r="Q10" i="9"/>
  <c r="G13" i="9"/>
  <c r="Q11" i="9"/>
  <c r="K13" i="9"/>
  <c r="Q8" i="9"/>
  <c r="F59" i="2"/>
  <c r="G14" i="9" l="1"/>
  <c r="I14" i="9" s="1"/>
  <c r="K14" i="9" s="1"/>
  <c r="M14" i="9" s="1"/>
  <c r="O14" i="9" s="1"/>
  <c r="Q13" i="9"/>
  <c r="J9" i="9" l="1"/>
  <c r="F8" i="9"/>
  <c r="P12" i="9"/>
  <c r="R12" i="9" s="1"/>
  <c r="H9" i="9"/>
  <c r="N11" i="9"/>
  <c r="R11" i="9" s="1"/>
  <c r="H8" i="9"/>
  <c r="R8" i="9" s="1"/>
  <c r="L10" i="9"/>
  <c r="R10" i="9" s="1"/>
  <c r="F7" i="9"/>
  <c r="R7" i="9" s="1"/>
  <c r="F13" i="9"/>
  <c r="F14" i="9" s="1"/>
  <c r="H13" i="9"/>
  <c r="P13" i="9"/>
  <c r="J13" i="9"/>
  <c r="L13" i="9"/>
  <c r="N13" i="9"/>
  <c r="R13" i="9" l="1"/>
  <c r="R9" i="9"/>
  <c r="H14" i="9"/>
  <c r="J14" i="9" s="1"/>
  <c r="L14" i="9" s="1"/>
  <c r="N14" i="9" s="1"/>
  <c r="P14" i="9" s="1"/>
</calcChain>
</file>

<file path=xl/sharedStrings.xml><?xml version="1.0" encoding="utf-8"?>
<sst xmlns="http://schemas.openxmlformats.org/spreadsheetml/2006/main" count="180" uniqueCount="94">
  <si>
    <t>Mão de obra especializada</t>
  </si>
  <si>
    <t>ARRUELA QUADRADA 18 MM</t>
  </si>
  <si>
    <t>CABO FLEX HEPR 25MM AZUL</t>
  </si>
  <si>
    <t>CABO FLEX HEPR 25MM BRANCO</t>
  </si>
  <si>
    <t>CABO FLEX HEPR 25MM PRETO</t>
  </si>
  <si>
    <t>CABO FLEXIVEL HEPR 25MM 1KV VERMELHO</t>
  </si>
  <si>
    <t>FIO FLEX 750V 6MM AZUL</t>
  </si>
  <si>
    <t>FIO FLEX 750V 6MM PRETO</t>
  </si>
  <si>
    <t>CAIXA DE PASSAGEM DE CONCRETO 40X40X40</t>
  </si>
  <si>
    <t>CONDULETE ALUM. 2"</t>
  </si>
  <si>
    <t>CONECTOR CUNHA ATERRAMENTO</t>
  </si>
  <si>
    <t>CRUZETA AÇO CARBONO 90X90X3000MM</t>
  </si>
  <si>
    <t>CURVA 90 AÇO GALVANIZADO 2"</t>
  </si>
  <si>
    <t>INTERRUPTOR RESIDUAL DR RDW30MA 63A 4 PO</t>
  </si>
  <si>
    <t>FIO FLEXIVEL 750 V. 10,00 MM - VERDE</t>
  </si>
  <si>
    <t>DISJUNTOR TRIF. 70A DIN</t>
  </si>
  <si>
    <t>ELETRODUTO CORRUGADO 3" C/ GUIA</t>
  </si>
  <si>
    <t>ELETRODUTO 6M 2" AÇO GALVANIZADO</t>
  </si>
  <si>
    <t>FITA ISOLANTE AUTO FUSAO 19MM ROLO 10M - F</t>
  </si>
  <si>
    <t xml:space="preserve">FITA ISOLANTE 19MMX20M </t>
  </si>
  <si>
    <t>HASTE ATERRAMENTO AÇO/COBRE 13X2400 MM</t>
  </si>
  <si>
    <t>MAO FRANCESA PERFILADA   726MM</t>
  </si>
  <si>
    <t>PARAFUSO MÁQUINA 16X125X80 MM</t>
  </si>
  <si>
    <t>POSTE PADRÃO TRIFÁSICO 8/150</t>
  </si>
  <si>
    <t>KIT SUPRENS ABRAC COMPLETO CARB.</t>
  </si>
  <si>
    <t>PLAFON P/ TETO BRANCO C/ BOCAL DE PORCELAN85366100</t>
  </si>
  <si>
    <t>FIO FLEX 750V 4MM PRETO - CORFIO</t>
  </si>
  <si>
    <t>CABO FLEX 750V-   1,50MM-PRETO</t>
  </si>
  <si>
    <t>CAIXA 4X2 CONSTRUÇÃO PRETA</t>
  </si>
  <si>
    <t>CANALETA  ABERTA DNC  30 X 30 CINZA</t>
  </si>
  <si>
    <t>CAIXA ATERRAMENTO PVC PADRÃO</t>
  </si>
  <si>
    <t>ELETRODUTO CORRUGADO  3/4" COMUM</t>
  </si>
  <si>
    <t>INTERRUPTOR SIMPLES C/P SB</t>
  </si>
  <si>
    <t xml:space="preserve">TOMADA PAD 2P+T 10A C/P SB </t>
  </si>
  <si>
    <t>ELETRODUTO 6M 1" AÇO GALVANIZADO</t>
  </si>
  <si>
    <t>CAIXA DE PASSAGEM 30X30 ALUM.</t>
  </si>
  <si>
    <t>CABO FLEX EPR 6MM AZUL</t>
  </si>
  <si>
    <t>CABO FLEX EPR 6MM BRANCO</t>
  </si>
  <si>
    <t>CABO FLEX EPR 6MM PRETO</t>
  </si>
  <si>
    <t>CABO FLEX EPR 6MM VERMELHO</t>
  </si>
  <si>
    <t>DISJUNTOR TRIF. DIN 30A</t>
  </si>
  <si>
    <t>PARAFUSO MAQUINA 16X250X170MM</t>
  </si>
  <si>
    <t>APAR. DE ILUM. DE LED REFLETOR 180W 5000K 2</t>
  </si>
  <si>
    <t>C.D.  EMB. P/27 DJ DIN SOBREPOR</t>
  </si>
  <si>
    <t xml:space="preserve">LED PERA 30 W - 6500 K </t>
  </si>
  <si>
    <t xml:space="preserve">POSTE CONCRETO DT 16/1500 </t>
  </si>
  <si>
    <t>CRONOGRAMA FÍSICO - FINANCEIRO</t>
  </si>
  <si>
    <t>ITEM</t>
  </si>
  <si>
    <t>DISCRIMINAÇÃO</t>
  </si>
  <si>
    <t>PERÍODO</t>
  </si>
  <si>
    <t>TOTAL</t>
  </si>
  <si>
    <t>R$</t>
  </si>
  <si>
    <t>%</t>
  </si>
  <si>
    <t>Entrega</t>
  </si>
  <si>
    <t>TOTAL NO MÊS (SIMPLES)</t>
  </si>
  <si>
    <t>TOTAL NO MÊS (ACUMULADO)</t>
  </si>
  <si>
    <t>ASSINATURA:</t>
  </si>
  <si>
    <t xml:space="preserve">CILES </t>
  </si>
  <si>
    <t>ENGENHARIA</t>
  </si>
  <si>
    <t>semana 01</t>
  </si>
  <si>
    <t>semana 02</t>
  </si>
  <si>
    <t>semana 03</t>
  </si>
  <si>
    <t>semana 04</t>
  </si>
  <si>
    <t>semana 05</t>
  </si>
  <si>
    <t>semana 06</t>
  </si>
  <si>
    <t xml:space="preserve">DISJUNTOR MONOF.  C 16 </t>
  </si>
  <si>
    <t>ACESSORIOS DIVERSOS</t>
  </si>
  <si>
    <t>NOME E CREA DO RESPONSÁVEL TÉCNICO:                                                                                                                                                                                                                                                                                                                                                               Eng Ayalon Angelo de Moraes                                                                                                                                               Engenheiro Eletricista - CREA/SC - 044366-2</t>
  </si>
  <si>
    <t>CILES ENGENHARIA LTDA</t>
  </si>
  <si>
    <t>Rua Felipe Schimidt, 735 - CEP 89600-000 - Joaçaba - SC - Fone: (0--49) 9 9911 0302</t>
  </si>
  <si>
    <t>Home Page: http://www.ciles.eng.br -  E-mail: ayalon@ciles.eng.br</t>
  </si>
  <si>
    <t>Implantação dos postes, abertura dos valos e instalação dos eletrodutos e caixas de passagem</t>
  </si>
  <si>
    <t>Colocação das estruturas para fixação das luminarias</t>
  </si>
  <si>
    <t>lancamento de cabos conexoes</t>
  </si>
  <si>
    <t>Realização dos testes</t>
  </si>
  <si>
    <t>Implantação da entrada de energia, lancamento do cabo de alimentação do quadro, instalação do quadro de distribuição</t>
  </si>
  <si>
    <t>PROJETO OBRA: ILUMINAÇÃO CAMPO DE FUTEBOL - PREFEITURA MUNICIPAL DE PRESIDENTE CASTELLO BRANCO</t>
  </si>
  <si>
    <t>PRODUTO</t>
  </si>
  <si>
    <t>UN</t>
  </si>
  <si>
    <t>QTDE</t>
  </si>
  <si>
    <t>VLR UNIT.</t>
  </si>
  <si>
    <t>VLR TOTAL</t>
  </si>
  <si>
    <t>MT</t>
  </si>
  <si>
    <t>DATA DO ORÇAMENTO: 09/03/2020</t>
  </si>
  <si>
    <t>Quadro Trifásico P/34 Disjuntor Din Barramento 100A Sobrepor</t>
  </si>
  <si>
    <t>REF. 00/2023</t>
  </si>
  <si>
    <t>ASSINATURA E CARIMBO DA EMPRESA</t>
  </si>
  <si>
    <t>Empresa:</t>
  </si>
  <si>
    <t>CNPJ:</t>
  </si>
  <si>
    <t>Cidade:</t>
  </si>
  <si>
    <t>Telefone:</t>
  </si>
  <si>
    <t>Contato:</t>
  </si>
  <si>
    <t>ORÇAMENTO</t>
  </si>
  <si>
    <t>*Obs. Poste padrão trifásico 8/150 removido da planilha orçamentária pois será utilizado o existente no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</si>
</sst>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23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color indexed="8"/>
      <name val="Arial"/>
      <family val="2"/>
    </font>
    <font>
      <sz val="20"/>
      <color rgb="FF000000"/>
      <name val="Times New Roman"/>
      <family val="1"/>
    </font>
    <font>
      <sz val="8"/>
      <name val="Times New Roman"/>
      <family val="1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64" fontId="0" fillId="0" borderId="0" xfId="2" applyFont="1" applyFill="1" applyBorder="1" applyAlignment="1">
      <alignment horizontal="left" vertical="center"/>
    </xf>
    <xf numFmtId="2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/>
    <xf numFmtId="0" fontId="10" fillId="2" borderId="1" xfId="0" applyFont="1" applyFill="1" applyBorder="1" applyAlignment="1">
      <alignment horizontal="center" vertical="top" wrapText="1"/>
    </xf>
    <xf numFmtId="39" fontId="13" fillId="0" borderId="1" xfId="1" applyNumberFormat="1" applyFont="1" applyBorder="1" applyAlignment="1">
      <alignment horizontal="right" wrapText="1"/>
    </xf>
    <xf numFmtId="39" fontId="13" fillId="0" borderId="1" xfId="1" applyNumberFormat="1" applyFont="1" applyBorder="1" applyAlignment="1">
      <alignment horizontal="center" wrapText="1"/>
    </xf>
    <xf numFmtId="39" fontId="13" fillId="2" borderId="1" xfId="1" applyNumberFormat="1" applyFont="1" applyFill="1" applyBorder="1" applyAlignment="1">
      <alignment horizontal="right" wrapText="1"/>
    </xf>
    <xf numFmtId="10" fontId="1" fillId="0" borderId="0" xfId="3" applyNumberFormat="1"/>
    <xf numFmtId="2" fontId="1" fillId="0" borderId="0" xfId="3" applyNumberFormat="1"/>
    <xf numFmtId="43" fontId="1" fillId="0" borderId="0" xfId="1"/>
    <xf numFmtId="39" fontId="13" fillId="2" borderId="1" xfId="0" applyNumberFormat="1" applyFont="1" applyFill="1" applyBorder="1" applyAlignment="1">
      <alignment horizontal="right" vertical="center" wrapText="1"/>
    </xf>
    <xf numFmtId="39" fontId="13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39" fontId="13" fillId="0" borderId="1" xfId="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39" fontId="13" fillId="2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0" fontId="1" fillId="0" borderId="0" xfId="3" applyNumberFormat="1" applyAlignment="1">
      <alignment vertical="center"/>
    </xf>
    <xf numFmtId="39" fontId="13" fillId="0" borderId="1" xfId="1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14" fillId="0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4" fillId="0" borderId="11" xfId="0" applyFont="1" applyFill="1" applyBorder="1" applyAlignment="1">
      <alignment horizontal="left" vertical="top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0" fillId="2" borderId="19" xfId="0" applyFont="1" applyFill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center"/>
    </xf>
    <xf numFmtId="39" fontId="13" fillId="2" borderId="19" xfId="1" applyNumberFormat="1" applyFont="1" applyFill="1" applyBorder="1" applyAlignment="1">
      <alignment horizontal="right" wrapText="1"/>
    </xf>
    <xf numFmtId="39" fontId="13" fillId="2" borderId="2" xfId="0" applyNumberFormat="1" applyFont="1" applyFill="1" applyBorder="1" applyAlignment="1">
      <alignment horizontal="right" vertical="center" wrapText="1"/>
    </xf>
    <xf numFmtId="39" fontId="13" fillId="2" borderId="2" xfId="0" applyNumberFormat="1" applyFont="1" applyFill="1" applyBorder="1" applyAlignment="1">
      <alignment horizontal="center" vertical="center" wrapText="1"/>
    </xf>
    <xf numFmtId="39" fontId="13" fillId="2" borderId="2" xfId="1" applyNumberFormat="1" applyFont="1" applyFill="1" applyBorder="1" applyAlignment="1">
      <alignment horizontal="right" wrapText="1"/>
    </xf>
    <xf numFmtId="39" fontId="13" fillId="2" borderId="21" xfId="1" applyNumberFormat="1" applyFont="1" applyFill="1" applyBorder="1" applyAlignment="1">
      <alignment horizontal="right" wrapText="1"/>
    </xf>
    <xf numFmtId="0" fontId="2" fillId="0" borderId="1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shrinkToFit="1"/>
    </xf>
    <xf numFmtId="164" fontId="17" fillId="0" borderId="19" xfId="2" applyFont="1" applyFill="1" applyBorder="1" applyAlignment="1">
      <alignment horizontal="left" vertical="center" shrinkToFit="1"/>
    </xf>
    <xf numFmtId="0" fontId="12" fillId="0" borderId="0" xfId="0" applyFont="1" applyAlignment="1"/>
    <xf numFmtId="0" fontId="3" fillId="0" borderId="0" xfId="4" applyAlignment="1" applyProtection="1"/>
    <xf numFmtId="0" fontId="0" fillId="0" borderId="0" xfId="0" applyBorder="1" applyAlignment="1"/>
    <xf numFmtId="9" fontId="13" fillId="0" borderId="1" xfId="3" applyFont="1" applyBorder="1" applyAlignment="1">
      <alignment horizontal="center" vertical="center" wrapText="1"/>
    </xf>
    <xf numFmtId="9" fontId="13" fillId="0" borderId="1" xfId="3" applyFont="1" applyBorder="1" applyAlignment="1">
      <alignment horizontal="center" wrapText="1"/>
    </xf>
    <xf numFmtId="9" fontId="13" fillId="2" borderId="19" xfId="3" applyFont="1" applyFill="1" applyBorder="1" applyAlignment="1">
      <alignment horizontal="right" vertical="center" wrapText="1"/>
    </xf>
    <xf numFmtId="9" fontId="13" fillId="2" borderId="19" xfId="3" applyFont="1" applyFill="1" applyBorder="1" applyAlignment="1">
      <alignment horizontal="right" wrapText="1"/>
    </xf>
    <xf numFmtId="164" fontId="1" fillId="0" borderId="0" xfId="3" applyNumberFormat="1"/>
    <xf numFmtId="164" fontId="17" fillId="3" borderId="1" xfId="2" applyFont="1" applyFill="1" applyBorder="1" applyAlignment="1">
      <alignment horizontal="left" vertical="center" shrinkToFit="1"/>
    </xf>
    <xf numFmtId="44" fontId="2" fillId="0" borderId="0" xfId="0" applyNumberFormat="1" applyFont="1" applyFill="1" applyBorder="1" applyAlignment="1">
      <alignment horizontal="left" vertical="top"/>
    </xf>
    <xf numFmtId="9" fontId="2" fillId="0" borderId="0" xfId="0" applyNumberFormat="1" applyFont="1" applyFill="1" applyBorder="1" applyAlignment="1">
      <alignment horizontal="left" vertical="top"/>
    </xf>
    <xf numFmtId="0" fontId="0" fillId="0" borderId="0" xfId="0" applyFill="1" applyBorder="1" applyAlignment="1"/>
    <xf numFmtId="0" fontId="0" fillId="0" borderId="0" xfId="0" applyFill="1" applyBorder="1"/>
    <xf numFmtId="164" fontId="17" fillId="0" borderId="0" xfId="2" applyFont="1" applyFill="1" applyBorder="1" applyAlignment="1">
      <alignment horizontal="left" vertical="center" shrinkToFit="1"/>
    </xf>
    <xf numFmtId="0" fontId="12" fillId="0" borderId="0" xfId="0" applyFont="1" applyFill="1" applyBorder="1" applyAlignment="1"/>
    <xf numFmtId="0" fontId="3" fillId="0" borderId="0" xfId="4" applyFill="1" applyBorder="1" applyAlignment="1" applyProtection="1"/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2" fontId="11" fillId="0" borderId="25" xfId="0" applyNumberFormat="1" applyFont="1" applyFill="1" applyBorder="1" applyAlignment="1">
      <alignment horizontal="center" vertical="center" wrapText="1"/>
    </xf>
    <xf numFmtId="164" fontId="11" fillId="0" borderId="25" xfId="2" applyFont="1" applyFill="1" applyBorder="1" applyAlignment="1">
      <alignment horizontal="center" vertical="center" wrapText="1"/>
    </xf>
    <xf numFmtId="164" fontId="11" fillId="0" borderId="26" xfId="2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shrinkToFit="1"/>
    </xf>
    <xf numFmtId="44" fontId="18" fillId="0" borderId="1" xfId="2" applyNumberFormat="1" applyFont="1" applyFill="1" applyBorder="1" applyAlignment="1">
      <alignment horizontal="left" vertical="center" shrinkToFit="1"/>
    </xf>
    <xf numFmtId="164" fontId="18" fillId="0" borderId="19" xfId="2" applyFont="1" applyFill="1" applyBorder="1" applyAlignment="1">
      <alignment horizontal="left" vertical="center" shrinkToFit="1"/>
    </xf>
    <xf numFmtId="0" fontId="18" fillId="0" borderId="2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left" vertical="center" wrapText="1"/>
    </xf>
    <xf numFmtId="0" fontId="19" fillId="0" borderId="28" xfId="0" applyFont="1" applyFill="1" applyBorder="1" applyAlignment="1">
      <alignment horizontal="center" vertical="center" wrapText="1"/>
    </xf>
    <xf numFmtId="2" fontId="18" fillId="0" borderId="28" xfId="0" applyNumberFormat="1" applyFont="1" applyFill="1" applyBorder="1" applyAlignment="1">
      <alignment horizontal="center" vertical="center"/>
    </xf>
    <xf numFmtId="44" fontId="18" fillId="0" borderId="2" xfId="2" applyNumberFormat="1" applyFont="1" applyFill="1" applyBorder="1" applyAlignment="1">
      <alignment horizontal="left" vertical="center" shrinkToFit="1"/>
    </xf>
    <xf numFmtId="164" fontId="18" fillId="0" borderId="21" xfId="2" applyFont="1" applyFill="1" applyBorder="1" applyAlignment="1">
      <alignment horizontal="left" vertical="center" shrinkToFit="1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64" fontId="18" fillId="0" borderId="29" xfId="2" applyFont="1" applyFill="1" applyBorder="1" applyAlignment="1">
      <alignment horizontal="left" vertical="center"/>
    </xf>
    <xf numFmtId="164" fontId="18" fillId="0" borderId="30" xfId="2" applyFont="1" applyFill="1" applyBorder="1" applyAlignment="1">
      <alignment horizontal="left" vertical="center"/>
    </xf>
    <xf numFmtId="164" fontId="18" fillId="0" borderId="0" xfId="2" applyFont="1" applyFill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21" fillId="0" borderId="37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0" xfId="4" applyAlignment="1" applyProtection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9" fillId="0" borderId="2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22" fillId="0" borderId="40" xfId="0" applyFont="1" applyFill="1" applyBorder="1" applyAlignment="1">
      <alignment horizontal="left" vertical="center"/>
    </xf>
  </cellXfs>
  <cellStyles count="5">
    <cellStyle name="Hiperlink" xfId="4" builtinId="8"/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161925</xdr:rowOff>
    </xdr:from>
    <xdr:to>
      <xdr:col>1</xdr:col>
      <xdr:colOff>765014</xdr:colOff>
      <xdr:row>2</xdr:row>
      <xdr:rowOff>314325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61925"/>
          <a:ext cx="1165064" cy="1066800"/>
        </a:xfrm>
        <a:prstGeom prst="rect">
          <a:avLst/>
        </a:prstGeom>
      </xdr:spPr>
    </xdr:pic>
    <xdr:clientData/>
  </xdr:twoCellAnchor>
  <xdr:twoCellAnchor>
    <xdr:from>
      <xdr:col>1</xdr:col>
      <xdr:colOff>866774</xdr:colOff>
      <xdr:row>0</xdr:row>
      <xdr:rowOff>85726</xdr:rowOff>
    </xdr:from>
    <xdr:to>
      <xdr:col>5</xdr:col>
      <xdr:colOff>793376</xdr:colOff>
      <xdr:row>2</xdr:row>
      <xdr:rowOff>438150</xdr:rowOff>
    </xdr:to>
    <xdr:sp macro="" textlink="">
      <xdr:nvSpPr>
        <xdr:cNvPr id="4" name="Caixa de texto 307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400174" y="85726"/>
          <a:ext cx="4736727" cy="12668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t-B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ESTADO DE SANTA CATARINA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t-B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MUNICÍPIO DE PRESIDENTE CASTELLO BRANCO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t-B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SECRETARIA MUNICIPAL DE EDUCAÇÃO, CULTURA E DESPORTO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t-B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FONE: (49) 3457-1122 - CEP: 89745-000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t-B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compras01@castellobranco.sc.gov.br</a:t>
          </a:r>
          <a:r>
            <a:rPr kumimoji="0" lang="pt-BR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0</xdr:row>
      <xdr:rowOff>28574</xdr:rowOff>
    </xdr:from>
    <xdr:to>
      <xdr:col>0</xdr:col>
      <xdr:colOff>466726</xdr:colOff>
      <xdr:row>1</xdr:row>
      <xdr:rowOff>247649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CF9263-745C-4477-8BCA-51F40369A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28574"/>
          <a:ext cx="2857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adesc@badesc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5"/>
  <sheetViews>
    <sheetView tabSelected="1" zoomScaleNormal="100" workbookViewId="0">
      <selection activeCell="K11" sqref="K11"/>
    </sheetView>
  </sheetViews>
  <sheetFormatPr defaultRowHeight="12.75" x14ac:dyDescent="0.2"/>
  <cols>
    <col min="1" max="1" width="9.33203125" customWidth="1"/>
    <col min="2" max="2" width="50.1640625" style="2" customWidth="1"/>
    <col min="3" max="3" width="6.83203125" style="1" customWidth="1"/>
    <col min="4" max="4" width="13.1640625" style="4" customWidth="1"/>
    <col min="5" max="5" width="14" style="3" customWidth="1"/>
    <col min="6" max="6" width="17.83203125" style="3" customWidth="1"/>
    <col min="8" max="8" width="14.5" bestFit="1" customWidth="1"/>
  </cols>
  <sheetData>
    <row r="1" spans="1:8" s="6" customFormat="1" ht="36" customHeight="1" x14ac:dyDescent="0.2">
      <c r="A1" s="99"/>
      <c r="B1" s="100"/>
      <c r="C1" s="100"/>
      <c r="D1" s="100"/>
      <c r="E1" s="100"/>
      <c r="F1" s="101"/>
      <c r="G1" s="55"/>
      <c r="H1" s="55"/>
    </row>
    <row r="2" spans="1:8" s="6" customFormat="1" ht="36" customHeight="1" x14ac:dyDescent="0.2">
      <c r="A2" s="102"/>
      <c r="B2" s="103"/>
      <c r="C2" s="103"/>
      <c r="D2" s="103"/>
      <c r="E2" s="103"/>
      <c r="F2" s="104"/>
      <c r="G2" s="55"/>
      <c r="H2" s="55"/>
    </row>
    <row r="3" spans="1:8" s="6" customFormat="1" ht="44.25" customHeight="1" thickBot="1" x14ac:dyDescent="0.25">
      <c r="A3" s="105"/>
      <c r="B3" s="106"/>
      <c r="C3" s="106"/>
      <c r="D3" s="106"/>
      <c r="E3" s="106"/>
      <c r="F3" s="107"/>
      <c r="G3" s="55"/>
      <c r="H3" s="55"/>
    </row>
    <row r="4" spans="1:8" s="6" customFormat="1" ht="44.25" customHeight="1" x14ac:dyDescent="0.2">
      <c r="A4" s="84" t="s">
        <v>87</v>
      </c>
      <c r="B4" s="86"/>
      <c r="C4" s="87"/>
      <c r="D4" s="87"/>
      <c r="E4" s="88"/>
      <c r="F4" s="83"/>
      <c r="G4" s="55"/>
      <c r="H4" s="55"/>
    </row>
    <row r="5" spans="1:8" s="6" customFormat="1" ht="21.75" customHeight="1" thickBot="1" x14ac:dyDescent="0.25">
      <c r="A5" s="84" t="s">
        <v>88</v>
      </c>
      <c r="B5" s="84"/>
      <c r="C5" s="89"/>
      <c r="D5" s="89"/>
      <c r="E5" s="90"/>
      <c r="F5" s="95" t="s">
        <v>92</v>
      </c>
      <c r="G5" s="55"/>
      <c r="H5" s="55"/>
    </row>
    <row r="6" spans="1:8" s="6" customFormat="1" ht="21.75" customHeight="1" thickBot="1" x14ac:dyDescent="0.25">
      <c r="A6" s="84" t="s">
        <v>89</v>
      </c>
      <c r="B6" s="84"/>
      <c r="C6" s="89"/>
      <c r="D6" s="89"/>
      <c r="E6" s="89"/>
      <c r="F6" s="147" t="s">
        <v>85</v>
      </c>
      <c r="G6" s="55"/>
      <c r="H6" s="55"/>
    </row>
    <row r="7" spans="1:8" s="6" customFormat="1" ht="21.75" customHeight="1" x14ac:dyDescent="0.2">
      <c r="A7" s="84" t="s">
        <v>90</v>
      </c>
      <c r="B7" s="84"/>
      <c r="C7" s="89"/>
      <c r="D7" s="89"/>
      <c r="E7" s="90"/>
      <c r="F7" s="91"/>
      <c r="G7" s="55"/>
      <c r="H7" s="55"/>
    </row>
    <row r="8" spans="1:8" s="6" customFormat="1" ht="21" customHeight="1" thickBot="1" x14ac:dyDescent="0.25">
      <c r="A8" s="85" t="s">
        <v>91</v>
      </c>
      <c r="B8" s="92"/>
      <c r="C8" s="93"/>
      <c r="D8" s="93"/>
      <c r="E8" s="94"/>
      <c r="F8" s="91"/>
      <c r="G8" s="55"/>
      <c r="H8" s="55"/>
    </row>
    <row r="9" spans="1:8" s="18" customFormat="1" ht="15.95" customHeight="1" x14ac:dyDescent="0.2">
      <c r="A9" s="59" t="s">
        <v>47</v>
      </c>
      <c r="B9" s="60" t="s">
        <v>77</v>
      </c>
      <c r="C9" s="60" t="s">
        <v>78</v>
      </c>
      <c r="D9" s="61" t="s">
        <v>79</v>
      </c>
      <c r="E9" s="62" t="s">
        <v>80</v>
      </c>
      <c r="F9" s="63" t="s">
        <v>81</v>
      </c>
      <c r="G9" s="55"/>
    </row>
    <row r="10" spans="1:8" s="5" customFormat="1" ht="27.75" customHeight="1" x14ac:dyDescent="0.2">
      <c r="A10" s="64">
        <v>1</v>
      </c>
      <c r="B10" s="65" t="s">
        <v>42</v>
      </c>
      <c r="C10" s="66" t="s">
        <v>78</v>
      </c>
      <c r="D10" s="67">
        <v>66</v>
      </c>
      <c r="E10" s="68"/>
      <c r="F10" s="69">
        <f>E10*D10</f>
        <v>0</v>
      </c>
      <c r="G10" s="18"/>
      <c r="H10" s="52"/>
    </row>
    <row r="11" spans="1:8" s="5" customFormat="1" ht="28.5" customHeight="1" x14ac:dyDescent="0.2">
      <c r="A11" s="64">
        <v>2</v>
      </c>
      <c r="B11" s="65" t="s">
        <v>42</v>
      </c>
      <c r="C11" s="66" t="s">
        <v>78</v>
      </c>
      <c r="D11" s="67">
        <v>36</v>
      </c>
      <c r="E11" s="68"/>
      <c r="F11" s="69">
        <f t="shared" ref="F11:F58" si="0">E11*D11</f>
        <v>0</v>
      </c>
      <c r="G11" s="53"/>
      <c r="H11" s="52"/>
    </row>
    <row r="12" spans="1:8" s="5" customFormat="1" ht="12" customHeight="1" x14ac:dyDescent="0.2">
      <c r="A12" s="64">
        <v>3</v>
      </c>
      <c r="B12" s="65" t="s">
        <v>1</v>
      </c>
      <c r="C12" s="66" t="s">
        <v>78</v>
      </c>
      <c r="D12" s="67">
        <v>12</v>
      </c>
      <c r="E12" s="68"/>
      <c r="F12" s="69">
        <f t="shared" si="0"/>
        <v>0</v>
      </c>
      <c r="G12" s="53"/>
      <c r="H12" s="56"/>
    </row>
    <row r="13" spans="1:8" s="5" customFormat="1" ht="12" customHeight="1" x14ac:dyDescent="0.2">
      <c r="A13" s="64">
        <v>4</v>
      </c>
      <c r="B13" s="65" t="s">
        <v>43</v>
      </c>
      <c r="C13" s="66" t="s">
        <v>78</v>
      </c>
      <c r="D13" s="67">
        <v>1</v>
      </c>
      <c r="E13" s="68"/>
      <c r="F13" s="69">
        <f t="shared" si="0"/>
        <v>0</v>
      </c>
      <c r="G13" s="53"/>
      <c r="H13" s="56"/>
    </row>
    <row r="14" spans="1:8" s="5" customFormat="1" ht="12" customHeight="1" x14ac:dyDescent="0.2">
      <c r="A14" s="64">
        <v>5</v>
      </c>
      <c r="B14" s="65" t="s">
        <v>27</v>
      </c>
      <c r="C14" s="66" t="s">
        <v>82</v>
      </c>
      <c r="D14" s="67">
        <v>3</v>
      </c>
      <c r="E14" s="68"/>
      <c r="F14" s="69">
        <f t="shared" si="0"/>
        <v>0</v>
      </c>
      <c r="G14" s="53"/>
      <c r="H14" s="52"/>
    </row>
    <row r="15" spans="1:8" s="5" customFormat="1" ht="12" customHeight="1" x14ac:dyDescent="0.2">
      <c r="A15" s="64">
        <v>6</v>
      </c>
      <c r="B15" s="65" t="s">
        <v>36</v>
      </c>
      <c r="C15" s="66" t="s">
        <v>82</v>
      </c>
      <c r="D15" s="67">
        <f>(9*55+9*80+9*111+9*115+9*144+15*175)/3</f>
        <v>2390</v>
      </c>
      <c r="E15" s="68"/>
      <c r="F15" s="69">
        <f t="shared" si="0"/>
        <v>0</v>
      </c>
      <c r="G15" s="53"/>
      <c r="H15" s="52"/>
    </row>
    <row r="16" spans="1:8" s="5" customFormat="1" ht="12" customHeight="1" x14ac:dyDescent="0.2">
      <c r="A16" s="64">
        <v>7</v>
      </c>
      <c r="B16" s="65" t="s">
        <v>37</v>
      </c>
      <c r="C16" s="66" t="s">
        <v>82</v>
      </c>
      <c r="D16" s="67">
        <f>(9*55+9*80+9*111+9*115+9*144+15*175)/3</f>
        <v>2390</v>
      </c>
      <c r="E16" s="68"/>
      <c r="F16" s="69">
        <f t="shared" si="0"/>
        <v>0</v>
      </c>
      <c r="G16" s="53"/>
      <c r="H16" s="52"/>
    </row>
    <row r="17" spans="1:8" s="5" customFormat="1" ht="12" customHeight="1" x14ac:dyDescent="0.2">
      <c r="A17" s="64">
        <v>8</v>
      </c>
      <c r="B17" s="65" t="s">
        <v>38</v>
      </c>
      <c r="C17" s="66" t="s">
        <v>82</v>
      </c>
      <c r="D17" s="67">
        <f>(9*55+9*80+9*111+9*115+9*144+15*175)/3</f>
        <v>2390</v>
      </c>
      <c r="E17" s="68"/>
      <c r="F17" s="69">
        <f t="shared" si="0"/>
        <v>0</v>
      </c>
      <c r="G17" s="53"/>
      <c r="H17" s="52"/>
    </row>
    <row r="18" spans="1:8" s="5" customFormat="1" ht="12" customHeight="1" x14ac:dyDescent="0.2">
      <c r="A18" s="64">
        <v>9</v>
      </c>
      <c r="B18" s="65" t="s">
        <v>39</v>
      </c>
      <c r="C18" s="66" t="s">
        <v>82</v>
      </c>
      <c r="D18" s="67">
        <f>(9*55+9*80+9*111+9*115+9*144+15*175)/3</f>
        <v>2390</v>
      </c>
      <c r="E18" s="68"/>
      <c r="F18" s="69">
        <f t="shared" si="0"/>
        <v>0</v>
      </c>
      <c r="G18" s="53"/>
      <c r="H18" s="52"/>
    </row>
    <row r="19" spans="1:8" s="5" customFormat="1" ht="12" customHeight="1" x14ac:dyDescent="0.2">
      <c r="A19" s="64">
        <v>10</v>
      </c>
      <c r="B19" s="65" t="s">
        <v>2</v>
      </c>
      <c r="C19" s="66" t="s">
        <v>82</v>
      </c>
      <c r="D19" s="67">
        <v>40</v>
      </c>
      <c r="E19" s="68"/>
      <c r="F19" s="69">
        <f t="shared" si="0"/>
        <v>0</v>
      </c>
      <c r="G19" s="53"/>
      <c r="H19" s="52"/>
    </row>
    <row r="20" spans="1:8" s="5" customFormat="1" ht="12" customHeight="1" x14ac:dyDescent="0.2">
      <c r="A20" s="64">
        <v>11</v>
      </c>
      <c r="B20" s="65" t="s">
        <v>3</v>
      </c>
      <c r="C20" s="66" t="s">
        <v>82</v>
      </c>
      <c r="D20" s="67">
        <v>40</v>
      </c>
      <c r="E20" s="68"/>
      <c r="F20" s="69">
        <f t="shared" si="0"/>
        <v>0</v>
      </c>
      <c r="G20" s="53"/>
      <c r="H20" s="52"/>
    </row>
    <row r="21" spans="1:8" s="5" customFormat="1" ht="12" customHeight="1" x14ac:dyDescent="0.2">
      <c r="A21" s="64">
        <v>12</v>
      </c>
      <c r="B21" s="65" t="s">
        <v>4</v>
      </c>
      <c r="C21" s="66" t="s">
        <v>82</v>
      </c>
      <c r="D21" s="67">
        <v>40</v>
      </c>
      <c r="E21" s="68"/>
      <c r="F21" s="69">
        <f t="shared" si="0"/>
        <v>0</v>
      </c>
      <c r="G21" s="53"/>
      <c r="H21" s="52"/>
    </row>
    <row r="22" spans="1:8" s="5" customFormat="1" ht="12" customHeight="1" x14ac:dyDescent="0.2">
      <c r="A22" s="64">
        <v>13</v>
      </c>
      <c r="B22" s="65" t="s">
        <v>5</v>
      </c>
      <c r="C22" s="66" t="s">
        <v>82</v>
      </c>
      <c r="D22" s="67">
        <v>40</v>
      </c>
      <c r="E22" s="68"/>
      <c r="F22" s="69">
        <f t="shared" si="0"/>
        <v>0</v>
      </c>
      <c r="G22" s="53"/>
      <c r="H22" s="52"/>
    </row>
    <row r="23" spans="1:8" s="5" customFormat="1" ht="12" customHeight="1" x14ac:dyDescent="0.2">
      <c r="A23" s="64">
        <v>14</v>
      </c>
      <c r="B23" s="65" t="s">
        <v>28</v>
      </c>
      <c r="C23" s="66" t="s">
        <v>78</v>
      </c>
      <c r="D23" s="67">
        <v>3</v>
      </c>
      <c r="E23" s="68"/>
      <c r="F23" s="69">
        <f t="shared" si="0"/>
        <v>0</v>
      </c>
      <c r="G23" s="53"/>
      <c r="H23" s="56"/>
    </row>
    <row r="24" spans="1:8" s="5" customFormat="1" ht="12" customHeight="1" x14ac:dyDescent="0.2">
      <c r="A24" s="64">
        <v>15</v>
      </c>
      <c r="B24" s="65" t="s">
        <v>30</v>
      </c>
      <c r="C24" s="66" t="s">
        <v>78</v>
      </c>
      <c r="D24" s="67">
        <v>3</v>
      </c>
      <c r="E24" s="68"/>
      <c r="F24" s="69">
        <f t="shared" si="0"/>
        <v>0</v>
      </c>
      <c r="G24" s="53"/>
      <c r="H24" s="52"/>
    </row>
    <row r="25" spans="1:8" s="5" customFormat="1" ht="12" customHeight="1" x14ac:dyDescent="0.2">
      <c r="A25" s="64">
        <v>16</v>
      </c>
      <c r="B25" s="65" t="s">
        <v>35</v>
      </c>
      <c r="C25" s="66" t="s">
        <v>78</v>
      </c>
      <c r="D25" s="67">
        <v>7</v>
      </c>
      <c r="E25" s="68"/>
      <c r="F25" s="69">
        <f t="shared" si="0"/>
        <v>0</v>
      </c>
      <c r="G25" s="53"/>
      <c r="H25" s="56"/>
    </row>
    <row r="26" spans="1:8" s="5" customFormat="1" ht="12" customHeight="1" x14ac:dyDescent="0.2">
      <c r="A26" s="64">
        <v>17</v>
      </c>
      <c r="B26" s="65" t="s">
        <v>8</v>
      </c>
      <c r="C26" s="66" t="s">
        <v>78</v>
      </c>
      <c r="D26" s="67">
        <v>7</v>
      </c>
      <c r="E26" s="68"/>
      <c r="F26" s="69">
        <f t="shared" si="0"/>
        <v>0</v>
      </c>
      <c r="G26" s="53"/>
      <c r="H26" s="56"/>
    </row>
    <row r="27" spans="1:8" s="5" customFormat="1" ht="12" customHeight="1" x14ac:dyDescent="0.2">
      <c r="A27" s="64">
        <v>18</v>
      </c>
      <c r="B27" s="65" t="s">
        <v>29</v>
      </c>
      <c r="C27" s="66" t="s">
        <v>78</v>
      </c>
      <c r="D27" s="67">
        <v>3</v>
      </c>
      <c r="E27" s="68"/>
      <c r="F27" s="69">
        <f t="shared" si="0"/>
        <v>0</v>
      </c>
      <c r="G27" s="53"/>
      <c r="H27" s="52"/>
    </row>
    <row r="28" spans="1:8" s="5" customFormat="1" ht="11.25" customHeight="1" x14ac:dyDescent="0.2">
      <c r="A28" s="64">
        <v>19</v>
      </c>
      <c r="B28" s="65" t="s">
        <v>9</v>
      </c>
      <c r="C28" s="66" t="s">
        <v>78</v>
      </c>
      <c r="D28" s="67">
        <v>6</v>
      </c>
      <c r="E28" s="68"/>
      <c r="F28" s="69">
        <f t="shared" si="0"/>
        <v>0</v>
      </c>
      <c r="G28" s="53"/>
      <c r="H28" s="52"/>
    </row>
    <row r="29" spans="1:8" s="5" customFormat="1" ht="11.25" customHeight="1" x14ac:dyDescent="0.2">
      <c r="A29" s="64">
        <v>20</v>
      </c>
      <c r="B29" s="65" t="s">
        <v>10</v>
      </c>
      <c r="C29" s="66" t="s">
        <v>78</v>
      </c>
      <c r="D29" s="67">
        <v>8</v>
      </c>
      <c r="E29" s="68"/>
      <c r="F29" s="69">
        <f t="shared" si="0"/>
        <v>0</v>
      </c>
      <c r="G29" s="53"/>
      <c r="H29" s="52"/>
    </row>
    <row r="30" spans="1:8" s="5" customFormat="1" ht="11.25" customHeight="1" x14ac:dyDescent="0.2">
      <c r="A30" s="64">
        <v>21</v>
      </c>
      <c r="B30" s="65" t="s">
        <v>11</v>
      </c>
      <c r="C30" s="66" t="s">
        <v>78</v>
      </c>
      <c r="D30" s="67">
        <v>18</v>
      </c>
      <c r="E30" s="68"/>
      <c r="F30" s="69">
        <f t="shared" si="0"/>
        <v>0</v>
      </c>
      <c r="G30" s="53"/>
      <c r="H30" s="56"/>
    </row>
    <row r="31" spans="1:8" s="5" customFormat="1" ht="12" customHeight="1" x14ac:dyDescent="0.2">
      <c r="A31" s="64">
        <v>22</v>
      </c>
      <c r="B31" s="65" t="s">
        <v>12</v>
      </c>
      <c r="C31" s="66" t="s">
        <v>78</v>
      </c>
      <c r="D31" s="67">
        <v>6</v>
      </c>
      <c r="E31" s="68"/>
      <c r="F31" s="69">
        <f t="shared" si="0"/>
        <v>0</v>
      </c>
      <c r="G31" s="53"/>
      <c r="H31" s="52"/>
    </row>
    <row r="32" spans="1:8" s="5" customFormat="1" ht="12" customHeight="1" x14ac:dyDescent="0.2">
      <c r="A32" s="64">
        <v>23</v>
      </c>
      <c r="B32" s="65" t="s">
        <v>65</v>
      </c>
      <c r="C32" s="66" t="s">
        <v>78</v>
      </c>
      <c r="D32" s="67">
        <v>18</v>
      </c>
      <c r="E32" s="68"/>
      <c r="F32" s="69">
        <f t="shared" si="0"/>
        <v>0</v>
      </c>
      <c r="G32" s="53"/>
      <c r="H32" s="52"/>
    </row>
    <row r="33" spans="1:8" s="5" customFormat="1" ht="12" customHeight="1" x14ac:dyDescent="0.2">
      <c r="A33" s="64">
        <v>24</v>
      </c>
      <c r="B33" s="65" t="s">
        <v>15</v>
      </c>
      <c r="C33" s="66" t="s">
        <v>78</v>
      </c>
      <c r="D33" s="67">
        <v>1</v>
      </c>
      <c r="E33" s="68"/>
      <c r="F33" s="69">
        <f t="shared" si="0"/>
        <v>0</v>
      </c>
      <c r="G33" s="53"/>
      <c r="H33" s="52"/>
    </row>
    <row r="34" spans="1:8" s="5" customFormat="1" ht="12" customHeight="1" x14ac:dyDescent="0.2">
      <c r="A34" s="64">
        <v>25</v>
      </c>
      <c r="B34" s="65" t="s">
        <v>40</v>
      </c>
      <c r="C34" s="66" t="s">
        <v>78</v>
      </c>
      <c r="D34" s="67">
        <v>2</v>
      </c>
      <c r="E34" s="68"/>
      <c r="F34" s="69">
        <f t="shared" si="0"/>
        <v>0</v>
      </c>
      <c r="G34" s="53"/>
      <c r="H34" s="52"/>
    </row>
    <row r="35" spans="1:8" s="5" customFormat="1" ht="12" customHeight="1" x14ac:dyDescent="0.2">
      <c r="A35" s="64">
        <v>26</v>
      </c>
      <c r="B35" s="65" t="s">
        <v>34</v>
      </c>
      <c r="C35" s="66" t="s">
        <v>78</v>
      </c>
      <c r="D35" s="67">
        <v>3</v>
      </c>
      <c r="E35" s="68"/>
      <c r="F35" s="69">
        <f t="shared" si="0"/>
        <v>0</v>
      </c>
      <c r="G35" s="53"/>
      <c r="H35" s="52"/>
    </row>
    <row r="36" spans="1:8" s="5" customFormat="1" ht="12" customHeight="1" x14ac:dyDescent="0.2">
      <c r="A36" s="64">
        <v>27</v>
      </c>
      <c r="B36" s="65" t="s">
        <v>17</v>
      </c>
      <c r="C36" s="66" t="s">
        <v>78</v>
      </c>
      <c r="D36" s="67">
        <v>12</v>
      </c>
      <c r="E36" s="68"/>
      <c r="F36" s="69">
        <f t="shared" si="0"/>
        <v>0</v>
      </c>
      <c r="G36" s="53"/>
      <c r="H36" s="52"/>
    </row>
    <row r="37" spans="1:8" s="5" customFormat="1" ht="12" customHeight="1" x14ac:dyDescent="0.2">
      <c r="A37" s="64">
        <v>28</v>
      </c>
      <c r="B37" s="65" t="s">
        <v>31</v>
      </c>
      <c r="C37" s="66" t="s">
        <v>82</v>
      </c>
      <c r="D37" s="67">
        <v>1</v>
      </c>
      <c r="E37" s="68"/>
      <c r="F37" s="69">
        <f t="shared" si="0"/>
        <v>0</v>
      </c>
      <c r="G37" s="53"/>
      <c r="H37" s="52"/>
    </row>
    <row r="38" spans="1:8" s="5" customFormat="1" ht="12" customHeight="1" x14ac:dyDescent="0.2">
      <c r="A38" s="64">
        <v>29</v>
      </c>
      <c r="B38" s="65" t="s">
        <v>16</v>
      </c>
      <c r="C38" s="66" t="s">
        <v>78</v>
      </c>
      <c r="D38" s="67">
        <f>100+50+60+60+60+50+100+6*30</f>
        <v>660</v>
      </c>
      <c r="E38" s="68"/>
      <c r="F38" s="69">
        <f t="shared" si="0"/>
        <v>0</v>
      </c>
      <c r="G38" s="53"/>
      <c r="H38" s="52"/>
    </row>
    <row r="39" spans="1:8" s="5" customFormat="1" ht="12" customHeight="1" x14ac:dyDescent="0.2">
      <c r="A39" s="64">
        <v>30</v>
      </c>
      <c r="B39" s="65" t="s">
        <v>26</v>
      </c>
      <c r="C39" s="66" t="s">
        <v>82</v>
      </c>
      <c r="D39" s="67">
        <v>3</v>
      </c>
      <c r="E39" s="68"/>
      <c r="F39" s="69">
        <f t="shared" si="0"/>
        <v>0</v>
      </c>
      <c r="G39" s="53"/>
      <c r="H39" s="52"/>
    </row>
    <row r="40" spans="1:8" s="5" customFormat="1" ht="12" customHeight="1" x14ac:dyDescent="0.2">
      <c r="A40" s="64">
        <v>31</v>
      </c>
      <c r="B40" s="65" t="s">
        <v>6</v>
      </c>
      <c r="C40" s="66" t="s">
        <v>82</v>
      </c>
      <c r="D40" s="67">
        <f>100+100+60+40</f>
        <v>300</v>
      </c>
      <c r="E40" s="68"/>
      <c r="F40" s="69">
        <f t="shared" si="0"/>
        <v>0</v>
      </c>
      <c r="G40" s="53"/>
      <c r="H40" s="52"/>
    </row>
    <row r="41" spans="1:8" s="5" customFormat="1" ht="12" customHeight="1" x14ac:dyDescent="0.2">
      <c r="A41" s="64">
        <v>32</v>
      </c>
      <c r="B41" s="65" t="s">
        <v>7</v>
      </c>
      <c r="C41" s="66" t="s">
        <v>82</v>
      </c>
      <c r="D41" s="67">
        <f>100+100+60+40</f>
        <v>300</v>
      </c>
      <c r="E41" s="68"/>
      <c r="F41" s="69">
        <f t="shared" si="0"/>
        <v>0</v>
      </c>
      <c r="G41" s="53"/>
      <c r="H41" s="52"/>
    </row>
    <row r="42" spans="1:8" s="5" customFormat="1" ht="12" customHeight="1" x14ac:dyDescent="0.2">
      <c r="A42" s="64">
        <v>33</v>
      </c>
      <c r="B42" s="65" t="s">
        <v>14</v>
      </c>
      <c r="C42" s="66" t="s">
        <v>82</v>
      </c>
      <c r="D42" s="67">
        <v>40</v>
      </c>
      <c r="E42" s="68"/>
      <c r="F42" s="69">
        <f t="shared" si="0"/>
        <v>0</v>
      </c>
      <c r="G42" s="53"/>
      <c r="H42" s="52"/>
    </row>
    <row r="43" spans="1:8" s="5" customFormat="1" ht="12" customHeight="1" x14ac:dyDescent="0.2">
      <c r="A43" s="64">
        <v>34</v>
      </c>
      <c r="B43" s="65" t="s">
        <v>19</v>
      </c>
      <c r="C43" s="66" t="s">
        <v>78</v>
      </c>
      <c r="D43" s="67">
        <v>6</v>
      </c>
      <c r="E43" s="68"/>
      <c r="F43" s="69">
        <f t="shared" si="0"/>
        <v>0</v>
      </c>
      <c r="G43" s="53"/>
      <c r="H43" s="52"/>
    </row>
    <row r="44" spans="1:8" s="5" customFormat="1" ht="25.5" x14ac:dyDescent="0.2">
      <c r="A44" s="64">
        <v>35</v>
      </c>
      <c r="B44" s="65" t="s">
        <v>84</v>
      </c>
      <c r="C44" s="66" t="s">
        <v>78</v>
      </c>
      <c r="D44" s="67">
        <v>1</v>
      </c>
      <c r="E44" s="68"/>
      <c r="F44" s="69">
        <f t="shared" si="0"/>
        <v>0</v>
      </c>
      <c r="G44" s="53"/>
      <c r="H44" s="52"/>
    </row>
    <row r="45" spans="1:8" s="5" customFormat="1" ht="12" customHeight="1" x14ac:dyDescent="0.2">
      <c r="A45" s="64">
        <v>36</v>
      </c>
      <c r="B45" s="65" t="s">
        <v>18</v>
      </c>
      <c r="C45" s="66" t="s">
        <v>78</v>
      </c>
      <c r="D45" s="67">
        <v>3</v>
      </c>
      <c r="E45" s="68"/>
      <c r="F45" s="69">
        <f t="shared" si="0"/>
        <v>0</v>
      </c>
      <c r="G45" s="53"/>
      <c r="H45" s="52"/>
    </row>
    <row r="46" spans="1:8" s="5" customFormat="1" ht="12" customHeight="1" x14ac:dyDescent="0.2">
      <c r="A46" s="64">
        <v>37</v>
      </c>
      <c r="B46" s="65" t="s">
        <v>20</v>
      </c>
      <c r="C46" s="66" t="s">
        <v>78</v>
      </c>
      <c r="D46" s="67">
        <v>8</v>
      </c>
      <c r="E46" s="68"/>
      <c r="F46" s="69">
        <f t="shared" si="0"/>
        <v>0</v>
      </c>
      <c r="G46" s="53"/>
      <c r="H46" s="52"/>
    </row>
    <row r="47" spans="1:8" s="5" customFormat="1" ht="12" customHeight="1" x14ac:dyDescent="0.2">
      <c r="A47" s="64">
        <v>38</v>
      </c>
      <c r="B47" s="65" t="s">
        <v>13</v>
      </c>
      <c r="C47" s="66" t="s">
        <v>78</v>
      </c>
      <c r="D47" s="67">
        <v>1</v>
      </c>
      <c r="E47" s="68"/>
      <c r="F47" s="69">
        <f t="shared" si="0"/>
        <v>0</v>
      </c>
      <c r="G47" s="53"/>
      <c r="H47" s="52"/>
    </row>
    <row r="48" spans="1:8" s="5" customFormat="1" ht="12" customHeight="1" x14ac:dyDescent="0.2">
      <c r="A48" s="64">
        <v>39</v>
      </c>
      <c r="B48" s="65" t="s">
        <v>32</v>
      </c>
      <c r="C48" s="66" t="s">
        <v>78</v>
      </c>
      <c r="D48" s="67">
        <v>3</v>
      </c>
      <c r="E48" s="68"/>
      <c r="F48" s="69">
        <f t="shared" si="0"/>
        <v>0</v>
      </c>
      <c r="G48" s="53"/>
      <c r="H48" s="52"/>
    </row>
    <row r="49" spans="1:18" s="5" customFormat="1" ht="12" customHeight="1" x14ac:dyDescent="0.2">
      <c r="A49" s="64">
        <v>40</v>
      </c>
      <c r="B49" s="65" t="s">
        <v>24</v>
      </c>
      <c r="C49" s="66" t="s">
        <v>78</v>
      </c>
      <c r="D49" s="67">
        <v>48</v>
      </c>
      <c r="E49" s="68"/>
      <c r="F49" s="69">
        <f t="shared" si="0"/>
        <v>0</v>
      </c>
      <c r="G49" s="53"/>
      <c r="H49" s="56"/>
    </row>
    <row r="50" spans="1:18" s="5" customFormat="1" ht="12" customHeight="1" x14ac:dyDescent="0.2">
      <c r="A50" s="64">
        <v>41</v>
      </c>
      <c r="B50" s="65" t="s">
        <v>44</v>
      </c>
      <c r="C50" s="66" t="s">
        <v>78</v>
      </c>
      <c r="D50" s="67">
        <v>3</v>
      </c>
      <c r="E50" s="68"/>
      <c r="F50" s="69">
        <f t="shared" si="0"/>
        <v>0</v>
      </c>
      <c r="G50" s="53"/>
      <c r="H50" s="52"/>
    </row>
    <row r="51" spans="1:18" s="5" customFormat="1" ht="12" customHeight="1" x14ac:dyDescent="0.2">
      <c r="A51" s="64">
        <v>42</v>
      </c>
      <c r="B51" s="65" t="s">
        <v>21</v>
      </c>
      <c r="C51" s="66" t="s">
        <v>78</v>
      </c>
      <c r="D51" s="67">
        <v>36</v>
      </c>
      <c r="E51" s="68"/>
      <c r="F51" s="69">
        <f t="shared" si="0"/>
        <v>0</v>
      </c>
      <c r="G51" s="53"/>
      <c r="H51" s="56"/>
    </row>
    <row r="52" spans="1:18" s="5" customFormat="1" ht="12" customHeight="1" x14ac:dyDescent="0.2">
      <c r="A52" s="64">
        <v>43</v>
      </c>
      <c r="B52" s="65" t="s">
        <v>22</v>
      </c>
      <c r="C52" s="66" t="s">
        <v>78</v>
      </c>
      <c r="D52" s="67">
        <v>138</v>
      </c>
      <c r="E52" s="68"/>
      <c r="F52" s="69">
        <f t="shared" si="0"/>
        <v>0</v>
      </c>
      <c r="G52" s="53"/>
      <c r="H52" s="56"/>
    </row>
    <row r="53" spans="1:18" s="5" customFormat="1" ht="12" customHeight="1" x14ac:dyDescent="0.2">
      <c r="A53" s="64">
        <v>44</v>
      </c>
      <c r="B53" s="65" t="s">
        <v>41</v>
      </c>
      <c r="C53" s="66" t="s">
        <v>78</v>
      </c>
      <c r="D53" s="67">
        <v>36</v>
      </c>
      <c r="E53" s="68"/>
      <c r="F53" s="69">
        <f t="shared" si="0"/>
        <v>0</v>
      </c>
      <c r="G53" s="53"/>
      <c r="H53" s="56"/>
    </row>
    <row r="54" spans="1:18" s="5" customFormat="1" ht="12" customHeight="1" x14ac:dyDescent="0.2">
      <c r="A54" s="64">
        <v>45</v>
      </c>
      <c r="B54" s="65" t="s">
        <v>25</v>
      </c>
      <c r="C54" s="66" t="s">
        <v>78</v>
      </c>
      <c r="D54" s="67">
        <v>3</v>
      </c>
      <c r="E54" s="68"/>
      <c r="F54" s="69">
        <f t="shared" si="0"/>
        <v>0</v>
      </c>
      <c r="G54" s="53"/>
      <c r="H54" s="52"/>
    </row>
    <row r="55" spans="1:18" s="5" customFormat="1" ht="12" customHeight="1" x14ac:dyDescent="0.2">
      <c r="A55" s="64">
        <v>46</v>
      </c>
      <c r="B55" s="65" t="s">
        <v>45</v>
      </c>
      <c r="C55" s="66" t="s">
        <v>78</v>
      </c>
      <c r="D55" s="67">
        <v>6</v>
      </c>
      <c r="E55" s="68"/>
      <c r="F55" s="69">
        <f t="shared" si="0"/>
        <v>0</v>
      </c>
      <c r="G55" s="53"/>
      <c r="H55" s="56"/>
    </row>
    <row r="56" spans="1:18" s="5" customFormat="1" ht="12" customHeight="1" x14ac:dyDescent="0.2">
      <c r="A56" s="64">
        <v>48</v>
      </c>
      <c r="B56" s="65" t="s">
        <v>33</v>
      </c>
      <c r="C56" s="66" t="s">
        <v>78</v>
      </c>
      <c r="D56" s="67">
        <v>3</v>
      </c>
      <c r="E56" s="68"/>
      <c r="F56" s="69">
        <f t="shared" si="0"/>
        <v>0</v>
      </c>
      <c r="G56" s="53"/>
      <c r="H56" s="52"/>
    </row>
    <row r="57" spans="1:18" s="5" customFormat="1" ht="12" customHeight="1" x14ac:dyDescent="0.2">
      <c r="A57" s="64">
        <v>49</v>
      </c>
      <c r="B57" s="65" t="s">
        <v>66</v>
      </c>
      <c r="C57" s="66" t="s">
        <v>78</v>
      </c>
      <c r="D57" s="67">
        <v>1</v>
      </c>
      <c r="E57" s="68"/>
      <c r="F57" s="69">
        <f t="shared" si="0"/>
        <v>0</v>
      </c>
      <c r="G57" s="53"/>
      <c r="H57" s="56"/>
    </row>
    <row r="58" spans="1:18" s="5" customFormat="1" ht="13.5" thickBot="1" x14ac:dyDescent="0.25">
      <c r="A58" s="70">
        <v>50</v>
      </c>
      <c r="B58" s="71" t="s">
        <v>0</v>
      </c>
      <c r="C58" s="72" t="s">
        <v>78</v>
      </c>
      <c r="D58" s="73">
        <v>1</v>
      </c>
      <c r="E58" s="74"/>
      <c r="F58" s="75">
        <f t="shared" si="0"/>
        <v>0</v>
      </c>
      <c r="G58" s="53"/>
      <c r="H58" s="56"/>
    </row>
    <row r="59" spans="1:18" s="5" customFormat="1" ht="13.5" thickBot="1" x14ac:dyDescent="0.25">
      <c r="A59" s="76"/>
      <c r="B59" s="77"/>
      <c r="C59" s="78"/>
      <c r="D59" s="79"/>
      <c r="E59" s="80" t="s">
        <v>50</v>
      </c>
      <c r="F59" s="81">
        <f>SUM(F10:F58)</f>
        <v>0</v>
      </c>
      <c r="G59" s="53"/>
    </row>
    <row r="60" spans="1:18" s="5" customFormat="1" x14ac:dyDescent="0.2">
      <c r="A60" s="76" t="s">
        <v>93</v>
      </c>
      <c r="C60" s="78"/>
      <c r="D60" s="79"/>
      <c r="E60" s="82"/>
      <c r="F60" s="82"/>
    </row>
    <row r="61" spans="1:18" s="5" customFormat="1" x14ac:dyDescent="0.2">
      <c r="A61" s="76"/>
      <c r="C61" s="78"/>
      <c r="D61" s="79"/>
      <c r="E61" s="82"/>
      <c r="F61" s="82"/>
    </row>
    <row r="62" spans="1:18" s="6" customFormat="1" ht="16.5" customHeight="1" x14ac:dyDescent="0.2">
      <c r="A62" s="96"/>
      <c r="B62" s="96"/>
      <c r="C62" s="96"/>
      <c r="D62" s="96"/>
      <c r="E62" s="96"/>
      <c r="F62" s="96"/>
      <c r="G62" s="5"/>
      <c r="H62" s="54"/>
      <c r="I62" s="45"/>
      <c r="J62" s="45"/>
      <c r="K62" s="45"/>
      <c r="L62" s="45"/>
      <c r="M62" s="45"/>
      <c r="N62" s="45"/>
      <c r="O62" s="45"/>
      <c r="P62" s="45"/>
      <c r="Q62" s="45"/>
      <c r="R62" s="45"/>
    </row>
    <row r="63" spans="1:18" s="6" customFormat="1" ht="16.5" customHeight="1" x14ac:dyDescent="0.2">
      <c r="A63" s="97" t="s">
        <v>86</v>
      </c>
      <c r="B63" s="97"/>
      <c r="C63" s="97"/>
      <c r="D63" s="97"/>
      <c r="E63" s="97"/>
      <c r="F63" s="97"/>
      <c r="G63" s="54"/>
      <c r="H63" s="57"/>
      <c r="I63" s="43"/>
      <c r="J63" s="43"/>
      <c r="K63" s="43"/>
      <c r="L63" s="43"/>
      <c r="M63" s="43"/>
      <c r="N63" s="43"/>
      <c r="O63" s="43"/>
      <c r="P63" s="43"/>
      <c r="Q63" s="43"/>
      <c r="R63" s="43"/>
    </row>
    <row r="64" spans="1:18" s="6" customFormat="1" ht="16.5" customHeight="1" x14ac:dyDescent="0.2">
      <c r="A64" s="98"/>
      <c r="B64" s="98"/>
      <c r="C64" s="98"/>
      <c r="D64" s="98"/>
      <c r="E64" s="98"/>
      <c r="F64" s="98"/>
      <c r="G64" s="57"/>
      <c r="H64" s="58"/>
      <c r="I64" s="44"/>
      <c r="J64" s="44"/>
      <c r="K64" s="44"/>
      <c r="L64" s="44"/>
      <c r="M64" s="44"/>
      <c r="N64" s="44"/>
      <c r="O64" s="44"/>
      <c r="P64" s="44"/>
      <c r="Q64" s="44"/>
      <c r="R64" s="44"/>
    </row>
    <row r="65" spans="7:7" x14ac:dyDescent="0.2">
      <c r="G65" s="58"/>
    </row>
  </sheetData>
  <sortState xmlns:xlrd2="http://schemas.microsoft.com/office/spreadsheetml/2017/richdata2" ref="A4:C50">
    <sortCondition ref="B4:B50"/>
  </sortState>
  <mergeCells count="4">
    <mergeCell ref="A62:F62"/>
    <mergeCell ref="A63:F63"/>
    <mergeCell ref="A64:F64"/>
    <mergeCell ref="A1:F3"/>
  </mergeCells>
  <pageMargins left="0.7" right="0.7" top="0.75" bottom="0.75" header="0.3" footer="0.3"/>
  <pageSetup paperSize="9"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8"/>
  <sheetViews>
    <sheetView workbookViewId="0">
      <selection activeCell="C1" sqref="C1"/>
    </sheetView>
  </sheetViews>
  <sheetFormatPr defaultRowHeight="12.75" x14ac:dyDescent="0.2"/>
  <cols>
    <col min="4" max="4" width="28.1640625" customWidth="1"/>
    <col min="21" max="21" width="14" bestFit="1" customWidth="1"/>
  </cols>
  <sheetData>
    <row r="1" spans="1:23" s="6" customFormat="1" ht="36" customHeight="1" x14ac:dyDescent="0.2">
      <c r="A1" s="23"/>
      <c r="B1" s="24" t="s">
        <v>57</v>
      </c>
      <c r="C1" s="25"/>
      <c r="D1" s="25"/>
      <c r="E1" s="26"/>
      <c r="F1" s="122" t="s">
        <v>46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4"/>
    </row>
    <row r="2" spans="1:23" s="6" customFormat="1" ht="44.25" customHeight="1" thickBot="1" x14ac:dyDescent="0.25">
      <c r="A2" s="27"/>
      <c r="B2" s="28" t="s">
        <v>58</v>
      </c>
      <c r="C2" s="29"/>
      <c r="D2" s="29"/>
      <c r="E2" s="30"/>
      <c r="F2" s="125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7"/>
    </row>
    <row r="3" spans="1:23" s="20" customFormat="1" ht="40.5" customHeight="1" thickBot="1" x14ac:dyDescent="0.25">
      <c r="A3" s="113" t="s">
        <v>76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</row>
    <row r="4" spans="1:23" s="6" customFormat="1" ht="14.25" customHeight="1" x14ac:dyDescent="0.2">
      <c r="A4" s="142" t="s">
        <v>47</v>
      </c>
      <c r="B4" s="144" t="s">
        <v>48</v>
      </c>
      <c r="C4" s="144"/>
      <c r="D4" s="144"/>
      <c r="E4" s="146" t="s">
        <v>49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16" t="s">
        <v>50</v>
      </c>
      <c r="R4" s="117"/>
    </row>
    <row r="5" spans="1:23" s="6" customFormat="1" ht="14.25" customHeight="1" x14ac:dyDescent="0.2">
      <c r="A5" s="143"/>
      <c r="B5" s="145"/>
      <c r="C5" s="145"/>
      <c r="D5" s="145"/>
      <c r="E5" s="120" t="s">
        <v>59</v>
      </c>
      <c r="F5" s="121"/>
      <c r="G5" s="120" t="s">
        <v>60</v>
      </c>
      <c r="H5" s="121"/>
      <c r="I5" s="120" t="s">
        <v>61</v>
      </c>
      <c r="J5" s="121"/>
      <c r="K5" s="120" t="s">
        <v>62</v>
      </c>
      <c r="L5" s="121"/>
      <c r="M5" s="120" t="s">
        <v>63</v>
      </c>
      <c r="N5" s="121"/>
      <c r="O5" s="120" t="s">
        <v>64</v>
      </c>
      <c r="P5" s="121"/>
      <c r="Q5" s="118"/>
      <c r="R5" s="119"/>
    </row>
    <row r="6" spans="1:23" s="6" customFormat="1" x14ac:dyDescent="0.2">
      <c r="A6" s="143"/>
      <c r="B6" s="145"/>
      <c r="C6" s="145"/>
      <c r="D6" s="145"/>
      <c r="E6" s="7" t="s">
        <v>51</v>
      </c>
      <c r="F6" s="7" t="s">
        <v>52</v>
      </c>
      <c r="G6" s="7" t="s">
        <v>51</v>
      </c>
      <c r="H6" s="7" t="s">
        <v>52</v>
      </c>
      <c r="I6" s="7" t="s">
        <v>51</v>
      </c>
      <c r="J6" s="7" t="s">
        <v>52</v>
      </c>
      <c r="K6" s="7" t="s">
        <v>51</v>
      </c>
      <c r="L6" s="7" t="s">
        <v>52</v>
      </c>
      <c r="M6" s="7" t="s">
        <v>51</v>
      </c>
      <c r="N6" s="7" t="s">
        <v>52</v>
      </c>
      <c r="O6" s="7" t="s">
        <v>51</v>
      </c>
      <c r="P6" s="7" t="s">
        <v>52</v>
      </c>
      <c r="Q6" s="7" t="s">
        <v>51</v>
      </c>
      <c r="R6" s="31" t="s">
        <v>52</v>
      </c>
    </row>
    <row r="7" spans="1:23" s="20" customFormat="1" ht="39" customHeight="1" x14ac:dyDescent="0.2">
      <c r="A7" s="32">
        <v>1</v>
      </c>
      <c r="B7" s="139" t="s">
        <v>75</v>
      </c>
      <c r="C7" s="140"/>
      <c r="D7" s="141"/>
      <c r="E7" s="17">
        <v>23000</v>
      </c>
      <c r="F7" s="46">
        <f>E7/O14</f>
        <v>8.8963363687761948E-2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9">
        <f t="shared" ref="Q7:R12" si="0">E7+G7+I7+K7+M7+O7</f>
        <v>23000</v>
      </c>
      <c r="R7" s="48">
        <f>F7+H7+J7+L7+N7+P7</f>
        <v>8.8963363687761948E-2</v>
      </c>
      <c r="U7" s="21"/>
      <c r="V7" s="21"/>
      <c r="W7" s="21"/>
    </row>
    <row r="8" spans="1:23" s="20" customFormat="1" ht="39" customHeight="1" x14ac:dyDescent="0.2">
      <c r="A8" s="32">
        <v>2</v>
      </c>
      <c r="B8" s="139" t="s">
        <v>71</v>
      </c>
      <c r="C8" s="140"/>
      <c r="D8" s="141"/>
      <c r="E8" s="22">
        <v>27000</v>
      </c>
      <c r="F8" s="46">
        <f>E8/O14</f>
        <v>0.10443525302476403</v>
      </c>
      <c r="G8" s="22">
        <v>20000</v>
      </c>
      <c r="H8" s="46">
        <f>G8/O14</f>
        <v>7.7359446685010394E-2</v>
      </c>
      <c r="I8" s="22"/>
      <c r="J8" s="17"/>
      <c r="K8" s="22"/>
      <c r="L8" s="17"/>
      <c r="M8" s="22"/>
      <c r="N8" s="17"/>
      <c r="O8" s="22"/>
      <c r="P8" s="17"/>
      <c r="Q8" s="19">
        <f t="shared" si="0"/>
        <v>47000</v>
      </c>
      <c r="R8" s="48">
        <f t="shared" si="0"/>
        <v>0.18179469970977441</v>
      </c>
      <c r="U8" s="21"/>
      <c r="V8" s="21"/>
      <c r="W8" s="21"/>
    </row>
    <row r="9" spans="1:23" s="6" customFormat="1" ht="12.75" customHeight="1" x14ac:dyDescent="0.2">
      <c r="A9" s="32">
        <v>3</v>
      </c>
      <c r="B9" s="131" t="s">
        <v>72</v>
      </c>
      <c r="C9" s="132"/>
      <c r="D9" s="133"/>
      <c r="E9" s="8"/>
      <c r="F9" s="9"/>
      <c r="G9" s="8">
        <v>45000</v>
      </c>
      <c r="H9" s="46">
        <f>G9/O14</f>
        <v>0.17405875504127338</v>
      </c>
      <c r="I9" s="8">
        <v>70000</v>
      </c>
      <c r="J9" s="46">
        <f>I9/O14</f>
        <v>0.27075806339753639</v>
      </c>
      <c r="K9" s="8"/>
      <c r="L9" s="9"/>
      <c r="M9" s="8"/>
      <c r="N9" s="9"/>
      <c r="O9" s="8"/>
      <c r="P9" s="9"/>
      <c r="Q9" s="10">
        <f>E9+G9+I9+K9+M9+O9</f>
        <v>115000</v>
      </c>
      <c r="R9" s="49">
        <f>F9+H9+J9+L9+N9+P9</f>
        <v>0.44481681843880977</v>
      </c>
      <c r="U9" s="12"/>
      <c r="V9" s="11"/>
      <c r="W9" s="11"/>
    </row>
    <row r="10" spans="1:23" s="6" customFormat="1" ht="12.75" customHeight="1" x14ac:dyDescent="0.2">
      <c r="A10" s="32">
        <v>4</v>
      </c>
      <c r="B10" s="131" t="s">
        <v>73</v>
      </c>
      <c r="C10" s="132"/>
      <c r="D10" s="133"/>
      <c r="E10" s="8"/>
      <c r="F10" s="9"/>
      <c r="G10" s="8"/>
      <c r="H10" s="47"/>
      <c r="I10" s="8"/>
      <c r="J10" s="9"/>
      <c r="K10" s="8">
        <v>20000</v>
      </c>
      <c r="L10" s="46">
        <f>K10/O14</f>
        <v>7.7359446685010394E-2</v>
      </c>
      <c r="M10" s="8"/>
      <c r="N10" s="9"/>
      <c r="O10" s="8"/>
      <c r="P10" s="9"/>
      <c r="Q10" s="10">
        <f t="shared" si="0"/>
        <v>20000</v>
      </c>
      <c r="R10" s="49">
        <f t="shared" si="0"/>
        <v>7.7359446685010394E-2</v>
      </c>
      <c r="U10" s="13"/>
      <c r="V10" s="13"/>
      <c r="W10" s="13"/>
    </row>
    <row r="11" spans="1:23" s="6" customFormat="1" ht="12.6" customHeight="1" x14ac:dyDescent="0.2">
      <c r="A11" s="32">
        <v>5</v>
      </c>
      <c r="B11" s="131" t="s">
        <v>74</v>
      </c>
      <c r="C11" s="132"/>
      <c r="D11" s="133"/>
      <c r="E11" s="8"/>
      <c r="F11" s="9"/>
      <c r="G11" s="8"/>
      <c r="H11" s="47"/>
      <c r="I11" s="8"/>
      <c r="J11" s="9"/>
      <c r="K11" s="8"/>
      <c r="L11" s="9"/>
      <c r="M11" s="9">
        <v>20000</v>
      </c>
      <c r="N11" s="46">
        <f>M11/O14</f>
        <v>7.7359446685010394E-2</v>
      </c>
      <c r="O11" s="9"/>
      <c r="P11" s="9"/>
      <c r="Q11" s="10">
        <f t="shared" si="0"/>
        <v>20000</v>
      </c>
      <c r="R11" s="49">
        <f t="shared" si="0"/>
        <v>7.7359446685010394E-2</v>
      </c>
      <c r="U11" s="12"/>
      <c r="V11" s="11"/>
      <c r="W11" s="11"/>
    </row>
    <row r="12" spans="1:23" s="6" customFormat="1" x14ac:dyDescent="0.2">
      <c r="A12" s="32">
        <v>6</v>
      </c>
      <c r="B12" s="131" t="s">
        <v>53</v>
      </c>
      <c r="C12" s="132"/>
      <c r="D12" s="133"/>
      <c r="E12" s="8"/>
      <c r="F12" s="9"/>
      <c r="G12" s="8"/>
      <c r="H12" s="47"/>
      <c r="I12" s="8"/>
      <c r="J12" s="9"/>
      <c r="K12" s="8"/>
      <c r="L12" s="9"/>
      <c r="M12" s="9"/>
      <c r="N12" s="9"/>
      <c r="O12" s="9">
        <v>33533.39</v>
      </c>
      <c r="P12" s="46">
        <f>O12/O14</f>
        <v>0.12970622479363303</v>
      </c>
      <c r="Q12" s="10">
        <f t="shared" si="0"/>
        <v>33533.39</v>
      </c>
      <c r="R12" s="49">
        <f t="shared" si="0"/>
        <v>0.12970622479363303</v>
      </c>
      <c r="U12" s="11"/>
      <c r="V12" s="11"/>
      <c r="W12" s="11"/>
    </row>
    <row r="13" spans="1:23" s="16" customFormat="1" ht="14.25" customHeight="1" x14ac:dyDescent="0.2">
      <c r="A13" s="134" t="s">
        <v>54</v>
      </c>
      <c r="B13" s="135"/>
      <c r="C13" s="135"/>
      <c r="D13" s="135"/>
      <c r="E13" s="14">
        <f>ROUND(SUM(E7:E12),2)</f>
        <v>50000</v>
      </c>
      <c r="F13" s="15">
        <f>IF($Q$13&lt;&gt;0,E13*100/$Q$13,0)</f>
        <v>19.339861671252599</v>
      </c>
      <c r="G13" s="14">
        <f>ROUND(SUM(G7:G12),2)</f>
        <v>65000</v>
      </c>
      <c r="H13" s="15">
        <f>IF($Q$13&lt;&gt;0,G13*100/$Q$13,0)</f>
        <v>25.141820172628378</v>
      </c>
      <c r="I13" s="14">
        <f>ROUND(SUM(I7:I12),2)</f>
        <v>70000</v>
      </c>
      <c r="J13" s="15">
        <f>IF($Q$13&lt;&gt;0,I13*100/$Q$13,0)</f>
        <v>27.075806339753637</v>
      </c>
      <c r="K13" s="14">
        <f>ROUND(SUM(K7:K12),2)</f>
        <v>20000</v>
      </c>
      <c r="L13" s="15">
        <f>IF($Q$13&lt;&gt;0,K13*100/$Q$13,0)</f>
        <v>7.7359446685010393</v>
      </c>
      <c r="M13" s="14">
        <f>ROUND(SUM(M7:M12),2)</f>
        <v>20000</v>
      </c>
      <c r="N13" s="15">
        <f>IF($Q$13&lt;&gt;0,M13*100/$Q$13,0)</f>
        <v>7.7359446685010393</v>
      </c>
      <c r="O13" s="14">
        <f>ROUND(SUM(O7:O12),2)</f>
        <v>33533.39</v>
      </c>
      <c r="P13" s="15">
        <f>IF($Q$13&lt;&gt;0,O13*100/$Q$13,0)</f>
        <v>12.970622479363303</v>
      </c>
      <c r="Q13" s="10">
        <f>E13+G13+I13+K13+M13+O13</f>
        <v>258533.39</v>
      </c>
      <c r="R13" s="33">
        <f>F13+H13+J13+L13+N13+P13</f>
        <v>99.999999999999986</v>
      </c>
      <c r="U13" s="50"/>
      <c r="V13" s="11"/>
      <c r="W13" s="11"/>
    </row>
    <row r="14" spans="1:23" s="16" customFormat="1" ht="14.25" customHeight="1" thickBot="1" x14ac:dyDescent="0.25">
      <c r="A14" s="136" t="s">
        <v>55</v>
      </c>
      <c r="B14" s="137"/>
      <c r="C14" s="137"/>
      <c r="D14" s="137"/>
      <c r="E14" s="34">
        <f>E13</f>
        <v>50000</v>
      </c>
      <c r="F14" s="35">
        <f>F13</f>
        <v>19.339861671252599</v>
      </c>
      <c r="G14" s="34">
        <f t="shared" ref="G14:L14" si="1">E14+G13</f>
        <v>115000</v>
      </c>
      <c r="H14" s="35">
        <f>F14+H13</f>
        <v>44.481681843880978</v>
      </c>
      <c r="I14" s="34">
        <f t="shared" si="1"/>
        <v>185000</v>
      </c>
      <c r="J14" s="35">
        <f t="shared" si="1"/>
        <v>71.557488183634618</v>
      </c>
      <c r="K14" s="34">
        <f t="shared" si="1"/>
        <v>205000</v>
      </c>
      <c r="L14" s="35">
        <f t="shared" si="1"/>
        <v>79.293432852135652</v>
      </c>
      <c r="M14" s="34">
        <f>K14+M13</f>
        <v>225000</v>
      </c>
      <c r="N14" s="35">
        <f>L14+N13</f>
        <v>87.029377520636686</v>
      </c>
      <c r="O14" s="34">
        <f>M14+O13</f>
        <v>258533.39</v>
      </c>
      <c r="P14" s="35">
        <f>N14+P13</f>
        <v>99.999999999999986</v>
      </c>
      <c r="Q14" s="36"/>
      <c r="R14" s="37"/>
      <c r="U14" s="11"/>
      <c r="V14" s="11"/>
      <c r="W14" s="11"/>
    </row>
    <row r="15" spans="1:23" s="6" customFormat="1" ht="62.25" customHeight="1" thickBot="1" x14ac:dyDescent="0.25">
      <c r="A15" s="138" t="s">
        <v>83</v>
      </c>
      <c r="B15" s="129"/>
      <c r="C15" s="129"/>
      <c r="D15" s="130"/>
      <c r="E15" s="128" t="s">
        <v>67</v>
      </c>
      <c r="F15" s="129"/>
      <c r="G15" s="129"/>
      <c r="H15" s="129"/>
      <c r="I15" s="129"/>
      <c r="J15" s="129"/>
      <c r="K15" s="129"/>
      <c r="L15" s="129"/>
      <c r="M15" s="130"/>
      <c r="N15" s="110" t="s">
        <v>56</v>
      </c>
      <c r="O15" s="111"/>
      <c r="P15" s="111"/>
      <c r="Q15" s="111"/>
      <c r="R15" s="112"/>
      <c r="U15" s="11"/>
      <c r="V15" s="11"/>
      <c r="W15" s="11"/>
    </row>
    <row r="16" spans="1:23" s="6" customFormat="1" ht="16.5" customHeight="1" x14ac:dyDescent="0.2">
      <c r="A16" s="96" t="s">
        <v>68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</row>
    <row r="17" spans="1:18" s="6" customFormat="1" ht="16.5" customHeight="1" x14ac:dyDescent="0.2">
      <c r="A17" s="108" t="s">
        <v>69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</row>
    <row r="18" spans="1:18" s="6" customFormat="1" ht="16.5" customHeight="1" x14ac:dyDescent="0.2">
      <c r="A18" s="98" t="s">
        <v>70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</row>
  </sheetData>
  <mergeCells count="26">
    <mergeCell ref="F1:R2"/>
    <mergeCell ref="E15:M15"/>
    <mergeCell ref="B11:D11"/>
    <mergeCell ref="B12:D12"/>
    <mergeCell ref="A13:D13"/>
    <mergeCell ref="A14:D14"/>
    <mergeCell ref="A15:D15"/>
    <mergeCell ref="M5:N5"/>
    <mergeCell ref="O5:P5"/>
    <mergeCell ref="B7:D7"/>
    <mergeCell ref="B8:D8"/>
    <mergeCell ref="B9:D9"/>
    <mergeCell ref="B10:D10"/>
    <mergeCell ref="A4:A6"/>
    <mergeCell ref="B4:D6"/>
    <mergeCell ref="E4:P4"/>
    <mergeCell ref="A18:R18"/>
    <mergeCell ref="A17:R17"/>
    <mergeCell ref="A16:R16"/>
    <mergeCell ref="N15:R15"/>
    <mergeCell ref="A3:R3"/>
    <mergeCell ref="Q4:R5"/>
    <mergeCell ref="E5:F5"/>
    <mergeCell ref="G5:H5"/>
    <mergeCell ref="I5:J5"/>
    <mergeCell ref="K5:L5"/>
  </mergeCells>
  <phoneticPr fontId="15" type="noConversion"/>
  <hyperlinks>
    <hyperlink ref="A18" r:id="rId1" display="mailto:badesc@badesc.gov.br" xr:uid="{00000000-0004-0000-0100-000000000000}"/>
  </hyperlinks>
  <pageMargins left="0.511811024" right="0.511811024" top="0.78740157499999996" bottom="0.78740157499999996" header="0.31496062000000002" footer="0.31496062000000002"/>
  <pageSetup paperSize="9" scale="81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F21"/>
  <sheetViews>
    <sheetView workbookViewId="0">
      <selection activeCell="E6" sqref="E6"/>
    </sheetView>
  </sheetViews>
  <sheetFormatPr defaultRowHeight="12.75" x14ac:dyDescent="0.2"/>
  <cols>
    <col min="2" max="2" width="47.5" customWidth="1"/>
  </cols>
  <sheetData>
    <row r="6" spans="1:6" s="5" customFormat="1" ht="12" customHeight="1" x14ac:dyDescent="0.2">
      <c r="A6" s="38">
        <v>3</v>
      </c>
      <c r="B6" s="39" t="s">
        <v>1</v>
      </c>
      <c r="C6" s="40" t="s">
        <v>78</v>
      </c>
      <c r="D6" s="41">
        <v>12</v>
      </c>
      <c r="E6" s="51"/>
      <c r="F6" s="42">
        <f t="shared" ref="F6:F7" si="0">E6*D6</f>
        <v>0</v>
      </c>
    </row>
    <row r="7" spans="1:6" s="5" customFormat="1" ht="12" customHeight="1" x14ac:dyDescent="0.2">
      <c r="A7" s="38">
        <v>4</v>
      </c>
      <c r="B7" s="39" t="s">
        <v>43</v>
      </c>
      <c r="C7" s="40" t="s">
        <v>78</v>
      </c>
      <c r="D7" s="41">
        <v>1</v>
      </c>
      <c r="E7" s="51"/>
      <c r="F7" s="42">
        <f t="shared" si="0"/>
        <v>0</v>
      </c>
    </row>
    <row r="9" spans="1:6" s="5" customFormat="1" ht="12" customHeight="1" x14ac:dyDescent="0.2">
      <c r="A9" s="38">
        <v>14</v>
      </c>
      <c r="B9" s="39" t="s">
        <v>28</v>
      </c>
      <c r="C9" s="40" t="s">
        <v>78</v>
      </c>
      <c r="D9" s="41">
        <v>3</v>
      </c>
      <c r="E9" s="51"/>
      <c r="F9" s="42">
        <f t="shared" ref="F9" si="1">E9*D9</f>
        <v>0</v>
      </c>
    </row>
    <row r="11" spans="1:6" s="5" customFormat="1" ht="12" customHeight="1" x14ac:dyDescent="0.2">
      <c r="A11" s="38">
        <v>16</v>
      </c>
      <c r="B11" s="39" t="s">
        <v>35</v>
      </c>
      <c r="C11" s="40" t="s">
        <v>78</v>
      </c>
      <c r="D11" s="41">
        <v>7</v>
      </c>
      <c r="E11" s="51"/>
      <c r="F11" s="42">
        <f t="shared" ref="F11:F12" si="2">E11*D11</f>
        <v>0</v>
      </c>
    </row>
    <row r="12" spans="1:6" s="5" customFormat="1" ht="12" customHeight="1" x14ac:dyDescent="0.2">
      <c r="A12" s="38">
        <v>17</v>
      </c>
      <c r="B12" s="39" t="s">
        <v>8</v>
      </c>
      <c r="C12" s="40" t="s">
        <v>78</v>
      </c>
      <c r="D12" s="41">
        <v>7</v>
      </c>
      <c r="E12" s="51"/>
      <c r="F12" s="42">
        <f t="shared" si="2"/>
        <v>0</v>
      </c>
    </row>
    <row r="14" spans="1:6" s="5" customFormat="1" ht="11.25" customHeight="1" x14ac:dyDescent="0.2">
      <c r="A14" s="38">
        <v>21</v>
      </c>
      <c r="B14" s="39" t="s">
        <v>11</v>
      </c>
      <c r="C14" s="40" t="s">
        <v>78</v>
      </c>
      <c r="D14" s="41">
        <v>18</v>
      </c>
      <c r="E14" s="51"/>
      <c r="F14" s="42">
        <f t="shared" ref="F14" si="3">E14*D14</f>
        <v>0</v>
      </c>
    </row>
    <row r="16" spans="1:6" s="5" customFormat="1" ht="12" customHeight="1" x14ac:dyDescent="0.2">
      <c r="A16" s="38">
        <v>40</v>
      </c>
      <c r="B16" s="39" t="s">
        <v>24</v>
      </c>
      <c r="C16" s="40" t="s">
        <v>78</v>
      </c>
      <c r="D16" s="41">
        <v>48</v>
      </c>
      <c r="E16" s="51"/>
      <c r="F16" s="42">
        <v>0</v>
      </c>
    </row>
    <row r="17" spans="1:6" s="5" customFormat="1" ht="12" customHeight="1" x14ac:dyDescent="0.2">
      <c r="A17" s="38">
        <v>42</v>
      </c>
      <c r="B17" s="39" t="s">
        <v>21</v>
      </c>
      <c r="C17" s="40" t="s">
        <v>78</v>
      </c>
      <c r="D17" s="41">
        <v>36</v>
      </c>
      <c r="E17" s="51"/>
      <c r="F17" s="42">
        <v>0</v>
      </c>
    </row>
    <row r="18" spans="1:6" s="5" customFormat="1" ht="12" customHeight="1" x14ac:dyDescent="0.2">
      <c r="A18" s="38">
        <v>43</v>
      </c>
      <c r="B18" s="39" t="s">
        <v>22</v>
      </c>
      <c r="C18" s="40" t="s">
        <v>78</v>
      </c>
      <c r="D18" s="41">
        <v>138</v>
      </c>
      <c r="E18" s="51"/>
      <c r="F18" s="42">
        <v>0</v>
      </c>
    </row>
    <row r="19" spans="1:6" s="5" customFormat="1" ht="12" customHeight="1" x14ac:dyDescent="0.2">
      <c r="A19" s="38">
        <v>44</v>
      </c>
      <c r="B19" s="39" t="s">
        <v>41</v>
      </c>
      <c r="C19" s="40" t="s">
        <v>78</v>
      </c>
      <c r="D19" s="41">
        <v>36</v>
      </c>
      <c r="E19" s="51"/>
      <c r="F19" s="42">
        <v>0</v>
      </c>
    </row>
    <row r="20" spans="1:6" s="5" customFormat="1" ht="12" customHeight="1" x14ac:dyDescent="0.2">
      <c r="A20" s="38">
        <v>46</v>
      </c>
      <c r="B20" s="39" t="s">
        <v>45</v>
      </c>
      <c r="C20" s="40" t="s">
        <v>78</v>
      </c>
      <c r="D20" s="41">
        <v>6</v>
      </c>
      <c r="E20" s="51"/>
      <c r="F20" s="42">
        <v>0</v>
      </c>
    </row>
    <row r="21" spans="1:6" s="5" customFormat="1" ht="12" customHeight="1" x14ac:dyDescent="0.2">
      <c r="A21" s="38">
        <v>47</v>
      </c>
      <c r="B21" s="39" t="s">
        <v>23</v>
      </c>
      <c r="C21" s="40" t="s">
        <v>78</v>
      </c>
      <c r="D21" s="41">
        <v>1</v>
      </c>
      <c r="E21" s="51"/>
      <c r="F21" s="42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Table 2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FastReport PDF export</dc:subject>
  <dc:creator>FastReport</dc:creator>
  <cp:lastModifiedBy>Engenharia</cp:lastModifiedBy>
  <cp:lastPrinted>2021-09-03T13:25:50Z</cp:lastPrinted>
  <dcterms:created xsi:type="dcterms:W3CDTF">2020-03-27T12:19:06Z</dcterms:created>
  <dcterms:modified xsi:type="dcterms:W3CDTF">2023-02-01T19:37:32Z</dcterms:modified>
</cp:coreProperties>
</file>