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Meu Drive\Presidente Castello Branco\2023\Rede de água Imigra\REDE DE ÁGUA\Alterado 15.000l\"/>
    </mc:Choice>
  </mc:AlternateContent>
  <xr:revisionPtr revIDLastSave="0" documentId="13_ncr:1_{C546A03C-EB56-4E21-960D-D869BE211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ORÇAMENTÁRIA" sheetId="10" r:id="rId1"/>
    <sheet name="VALORES PARA CRONOGRAMA" sheetId="11" r:id="rId2"/>
    <sheet name="CRONOGRAMA FÍSICO-FINANCEIRO" sheetId="12" r:id="rId3"/>
  </sheets>
  <definedNames>
    <definedName name="_xlnm.Print_Area" localSheetId="2">'CRONOGRAMA FÍSICO-FINANCEIRO'!$B$2:$K$22</definedName>
    <definedName name="_xlnm.Print_Area" localSheetId="0">'PLANILHA ORÇAMENTÁRIA'!$B$2:$I$49</definedName>
    <definedName name="_xlnm.Print_Area" localSheetId="1">'VALORES PARA CRONOGRAMA'!$B$2:$G$43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1" l="1"/>
  <c r="G33" i="11"/>
  <c r="E4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5" i="11"/>
  <c r="C4" i="11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F34" i="11"/>
  <c r="G34" i="11" s="1"/>
  <c r="F5" i="11"/>
  <c r="G5" i="11" s="1"/>
  <c r="F6" i="11"/>
  <c r="F7" i="11"/>
  <c r="G7" i="11" s="1"/>
  <c r="F8" i="11"/>
  <c r="G8" i="11" s="1"/>
  <c r="F11" i="11"/>
  <c r="G11" i="11" s="1"/>
  <c r="F17" i="11"/>
  <c r="G17" i="11" s="1"/>
  <c r="F19" i="11"/>
  <c r="G19" i="11" s="1"/>
  <c r="F24" i="11"/>
  <c r="G24" i="11" s="1"/>
  <c r="F26" i="11"/>
  <c r="G26" i="11" s="1"/>
  <c r="F28" i="11"/>
  <c r="G28" i="11" s="1"/>
  <c r="F30" i="11"/>
  <c r="G30" i="11" s="1"/>
  <c r="F31" i="11"/>
  <c r="G31" i="11" s="1"/>
  <c r="F32" i="11"/>
  <c r="G32" i="11" s="1"/>
  <c r="F33" i="11"/>
  <c r="E3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F29" i="11" l="1"/>
  <c r="G29" i="11" s="1"/>
  <c r="F27" i="11"/>
  <c r="G27" i="11" s="1"/>
  <c r="F25" i="11"/>
  <c r="G25" i="11" s="1"/>
  <c r="F4" i="11" l="1"/>
  <c r="G4" i="11" l="1"/>
  <c r="I13" i="10"/>
  <c r="F39" i="11" l="1"/>
  <c r="D13" i="12" s="1"/>
  <c r="F13" i="11" l="1"/>
  <c r="G13" i="11" s="1"/>
  <c r="F10" i="11"/>
  <c r="F14" i="11"/>
  <c r="G14" i="11" s="1"/>
  <c r="F12" i="11"/>
  <c r="G12" i="11" s="1"/>
  <c r="F18" i="11"/>
  <c r="G18" i="11" s="1"/>
  <c r="F9" i="11"/>
  <c r="G9" i="11" s="1"/>
  <c r="F20" i="11"/>
  <c r="G20" i="11" s="1"/>
  <c r="F16" i="11"/>
  <c r="G16" i="11" s="1"/>
  <c r="F22" i="11"/>
  <c r="G22" i="11" s="1"/>
  <c r="F23" i="11"/>
  <c r="G23" i="11" s="1"/>
  <c r="F15" i="11"/>
  <c r="G15" i="11" s="1"/>
  <c r="F13" i="12"/>
  <c r="J13" i="12"/>
  <c r="H13" i="12"/>
  <c r="G10" i="11" l="1"/>
  <c r="F40" i="11" s="1"/>
  <c r="D14" i="12" s="1"/>
  <c r="J14" i="12" s="1"/>
  <c r="H45" i="10"/>
  <c r="F41" i="11"/>
  <c r="D15" i="12" s="1"/>
  <c r="F21" i="11"/>
  <c r="F38" i="11" l="1"/>
  <c r="F43" i="11" s="1"/>
  <c r="G21" i="11"/>
  <c r="F36" i="11" s="1"/>
  <c r="H14" i="12"/>
  <c r="F14" i="12"/>
  <c r="H15" i="12"/>
  <c r="F15" i="12"/>
  <c r="J15" i="12"/>
  <c r="D12" i="12" l="1"/>
  <c r="D17" i="12" s="1"/>
  <c r="H12" i="12" l="1"/>
  <c r="H17" i="12" s="1"/>
  <c r="F12" i="12"/>
  <c r="F17" i="12" s="1"/>
  <c r="F18" i="12" s="1"/>
  <c r="J12" i="12"/>
  <c r="E15" i="12"/>
  <c r="E14" i="12"/>
  <c r="E13" i="12"/>
  <c r="E12" i="12"/>
  <c r="H18" i="12" l="1"/>
  <c r="E17" i="12"/>
</calcChain>
</file>

<file path=xl/sharedStrings.xml><?xml version="1.0" encoding="utf-8"?>
<sst xmlns="http://schemas.openxmlformats.org/spreadsheetml/2006/main" count="210" uniqueCount="98">
  <si>
    <t>PLANILHA ORÇAMENTÁRIA</t>
  </si>
  <si>
    <t>Objeto:</t>
  </si>
  <si>
    <t>Data:</t>
  </si>
  <si>
    <t xml:space="preserve">ITEM </t>
  </si>
  <si>
    <t>REFERÊNCIA</t>
  </si>
  <si>
    <t>CÓDIGO</t>
  </si>
  <si>
    <t xml:space="preserve">UNIDADE </t>
  </si>
  <si>
    <t>VALOR UNITARIO</t>
  </si>
  <si>
    <t>unid</t>
  </si>
  <si>
    <t>TOTAL GERAL:</t>
  </si>
  <si>
    <t>ITEM</t>
  </si>
  <si>
    <t>VALOR DOS SERVIÇOS</t>
  </si>
  <si>
    <t>PESO</t>
  </si>
  <si>
    <t>Mês 01</t>
  </si>
  <si>
    <t>Mês 02</t>
  </si>
  <si>
    <t>Mês 03</t>
  </si>
  <si>
    <t>%</t>
  </si>
  <si>
    <t>R$</t>
  </si>
  <si>
    <t>Total do mês acumulado:</t>
  </si>
  <si>
    <t>Total do mês:</t>
  </si>
  <si>
    <t>CRONOGRAMA FÍSICO-FINANCEIRO</t>
  </si>
  <si>
    <t>Requerente:</t>
  </si>
  <si>
    <t>Prefeitura Municipal de Presidente Castello Branco</t>
  </si>
  <si>
    <t>Localização:</t>
  </si>
  <si>
    <t>Linha Imigra - Interior</t>
  </si>
  <si>
    <t>DESCRIÇÃO</t>
  </si>
  <si>
    <t xml:space="preserve">UNID </t>
  </si>
  <si>
    <t>QUANT</t>
  </si>
  <si>
    <t>VALOR TOTAL</t>
  </si>
  <si>
    <t>Kit aterramento e protetor de surto para quadro de comando 380 V</t>
  </si>
  <si>
    <t>m</t>
  </si>
  <si>
    <t>Mangueira 4" (Para proteção do cabo submersível da motobomba)</t>
  </si>
  <si>
    <t>Luva galvanizada 2.1/2"</t>
  </si>
  <si>
    <t>Curva galvanizada 2.1/2"</t>
  </si>
  <si>
    <t>União galvanizada 2.1/2"</t>
  </si>
  <si>
    <t>Bucha galvanizada 2.1/2"</t>
  </si>
  <si>
    <t>Válvula de retenção de ferro e bronze 2.1/2"</t>
  </si>
  <si>
    <t>Tampa de poço (Flange) 6,5"x 2.1/2"</t>
  </si>
  <si>
    <t>Tubo PVC 32mm</t>
  </si>
  <si>
    <t>Conjunto de conexões para hidrômetro</t>
  </si>
  <si>
    <t>Chapa para reforço das tubulações (Chapa 30cm)</t>
  </si>
  <si>
    <t>Conjunto de conexões para acoplamento da nova rede com a rede já existente no local (Reservatório já existente)</t>
  </si>
  <si>
    <t>Transporte dos materiais e mão de obra para instalação da rede de abastecimento de água</t>
  </si>
  <si>
    <t>Conjunto Elétro Mecânico</t>
  </si>
  <si>
    <t>Reservatório de Distribuição</t>
  </si>
  <si>
    <t>TOTAL:</t>
  </si>
  <si>
    <t>DESCRIÇÃO DO SERVIÇO</t>
  </si>
  <si>
    <t>Projeto de instalação de rede de abastecimento de água</t>
  </si>
  <si>
    <t>Cotação</t>
  </si>
  <si>
    <t>Tubo galvanizado 2.1/2" - Espessura 3,35 mm</t>
  </si>
  <si>
    <t>C1</t>
  </si>
  <si>
    <t>C2</t>
  </si>
  <si>
    <t>QUANTIDADE</t>
  </si>
  <si>
    <t>Sinapi</t>
  </si>
  <si>
    <t>C3</t>
  </si>
  <si>
    <t>C4</t>
  </si>
  <si>
    <t>C5</t>
  </si>
  <si>
    <t>Níple galvanizado 2.1/2"</t>
  </si>
  <si>
    <t>C8</t>
  </si>
  <si>
    <t>C9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</si>
  <si>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</si>
  <si>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</si>
  <si>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</si>
  <si>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</si>
  <si>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</si>
  <si>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</si>
  <si>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</si>
  <si>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</si>
  <si>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</si>
  <si>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Tubo PEAD 75 mm - PN 20</t>
  </si>
  <si>
    <t>Cabo de cobre flexível de 2 x 2,5 mm²</t>
  </si>
  <si>
    <t>Chave-bóia 75 mm</t>
  </si>
  <si>
    <t>Tubo PEAD 60 mm - PN 20 (Retorno)</t>
  </si>
  <si>
    <t>Rede Adutora / Retorno</t>
  </si>
  <si>
    <t>Análise de água - Padrão outorga</t>
  </si>
  <si>
    <t>Quadro de Comando</t>
  </si>
  <si>
    <t>Registro de gaveta galvanizado 2.1/2"</t>
  </si>
  <si>
    <t>C6</t>
  </si>
  <si>
    <t>C7</t>
  </si>
  <si>
    <t>Tubo de sustentação para motobomba (30cm x 2.1/2")</t>
  </si>
  <si>
    <t>Tubo PVC 60 mm</t>
  </si>
  <si>
    <r>
      <t>Curva PVC 60 mm 90</t>
    </r>
    <r>
      <rPr>
        <sz val="12"/>
        <color theme="1"/>
        <rFont val="Arial"/>
        <family val="2"/>
      </rPr>
      <t>º</t>
    </r>
  </si>
  <si>
    <t>C10</t>
  </si>
  <si>
    <t>Materiais e conexões diversas para instalação dos tubos PEAD 75 mm</t>
  </si>
  <si>
    <t>Materiais e conexões diversas para instalação dos tubos PEAD 60 mm</t>
  </si>
  <si>
    <t>Relógio programador</t>
  </si>
  <si>
    <t>Hidrômetro</t>
  </si>
  <si>
    <t>Município de Presidente Castello Branco/SC</t>
  </si>
  <si>
    <t>Maio de 2023</t>
  </si>
  <si>
    <t>Rua Alberto Ernesto Lang, 29, Centro</t>
  </si>
  <si>
    <t>CEP 89.745-000 - Fone (49) 3457-1122</t>
  </si>
  <si>
    <t>Carimbo e assinatura da empresa</t>
  </si>
  <si>
    <t>Local, Data</t>
  </si>
  <si>
    <t>Rua Alberto Ernesto Lang, 29, Centro, CEP 89.745-000 - Fone (49) 3457-1122</t>
  </si>
  <si>
    <t>Carimbo e assinatura da empresa:</t>
  </si>
  <si>
    <t>Bomba submersa com diâmetro de 6" 35,0HP 28E para vazão de 13,5m³/h a 14,66m³/h, a 395 MCA, com motor trifásico 380 V</t>
  </si>
  <si>
    <t>Quadro de comando com acionamento por soft-starter 35,0HP 380V trifásico</t>
  </si>
  <si>
    <r>
      <t>Cabo submersível PP 3x35,0mm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1Kv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</si>
</sst>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4" fillId="0" borderId="1" xfId="2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0" fontId="2" fillId="0" borderId="9" xfId="3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44" fontId="2" fillId="4" borderId="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9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4" fontId="2" fillId="5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4" fontId="5" fillId="0" borderId="1" xfId="2" applyFont="1" applyBorder="1" applyAlignment="1">
      <alignment horizontal="center" vertical="center"/>
    </xf>
    <xf numFmtId="44" fontId="5" fillId="0" borderId="9" xfId="2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9"/>
    </xf>
    <xf numFmtId="43" fontId="2" fillId="4" borderId="6" xfId="1" applyFont="1" applyFill="1" applyBorder="1" applyAlignment="1">
      <alignment horizontal="center" vertical="center"/>
    </xf>
    <xf numFmtId="43" fontId="2" fillId="4" borderId="7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38100</xdr:rowOff>
    </xdr:from>
    <xdr:to>
      <xdr:col>2</xdr:col>
      <xdr:colOff>676275</xdr:colOff>
      <xdr:row>4</xdr:row>
      <xdr:rowOff>175355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94C64-85FA-4788-BC12-6A832CEF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47650"/>
          <a:ext cx="781050" cy="7373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140804</xdr:colOff>
      <xdr:row>1</xdr:row>
      <xdr:rowOff>66262</xdr:rowOff>
    </xdr:from>
    <xdr:to>
      <xdr:col>1</xdr:col>
      <xdr:colOff>662609</xdr:colOff>
      <xdr:row>3</xdr:row>
      <xdr:rowOff>161293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E68870D-3D5A-4E82-9963-0512F81B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543" y="265045"/>
          <a:ext cx="521805" cy="49259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9"/>
  <sheetViews>
    <sheetView tabSelected="1" view="pageBreakPreview" zoomScaleNormal="90" zoomScaleSheetLayoutView="100" workbookViewId="0">
      <selection activeCell="E13" sqref="E13"/>
    </sheetView>
  </sheetViews>
  <sheetFormatPr defaultRowHeight="15.75" x14ac:dyDescent="0.25"/>
  <cols>
    <col min="1" max="1" width="4.7109375" style="1" customWidth="1"/>
    <col min="2" max="2" width="6.7109375" style="1" bestFit="1" customWidth="1"/>
    <col min="3" max="3" width="14.85546875" style="1" bestFit="1" customWidth="1"/>
    <col min="4" max="4" width="9.85546875" style="1" bestFit="1" customWidth="1"/>
    <col min="5" max="5" width="82.5703125" style="1" customWidth="1"/>
    <col min="6" max="6" width="12" style="1" bestFit="1" customWidth="1"/>
    <col min="7" max="7" width="16.42578125" style="6" bestFit="1" customWidth="1"/>
    <col min="8" max="8" width="15.140625" style="6" bestFit="1" customWidth="1"/>
    <col min="9" max="9" width="17" style="6" bestFit="1" customWidth="1"/>
    <col min="10" max="12" width="9.140625" style="1"/>
    <col min="13" max="13" width="16.28515625" style="1" bestFit="1" customWidth="1"/>
    <col min="14" max="16384" width="9.140625" style="1"/>
  </cols>
  <sheetData>
    <row r="1" spans="2:13" ht="16.5" thickBot="1" x14ac:dyDescent="0.3"/>
    <row r="2" spans="2:13" x14ac:dyDescent="0.25">
      <c r="B2" s="71"/>
      <c r="C2" s="71"/>
      <c r="D2" s="68" t="s">
        <v>87</v>
      </c>
      <c r="E2" s="69"/>
      <c r="F2" s="69"/>
      <c r="G2" s="69"/>
      <c r="H2" s="69"/>
      <c r="I2" s="70"/>
    </row>
    <row r="3" spans="2:13" x14ac:dyDescent="0.25">
      <c r="B3" s="72"/>
      <c r="C3" s="72"/>
      <c r="D3" s="59" t="s">
        <v>89</v>
      </c>
      <c r="E3" s="59"/>
      <c r="F3" s="59"/>
      <c r="G3" s="59"/>
      <c r="H3" s="59"/>
      <c r="I3" s="59"/>
    </row>
    <row r="4" spans="2:13" x14ac:dyDescent="0.25">
      <c r="B4" s="72"/>
      <c r="C4" s="72"/>
      <c r="D4" s="59" t="s">
        <v>90</v>
      </c>
      <c r="E4" s="59"/>
      <c r="F4" s="59"/>
      <c r="G4" s="59"/>
      <c r="H4" s="59"/>
      <c r="I4" s="59"/>
    </row>
    <row r="5" spans="2:13" ht="15.75" customHeight="1" x14ac:dyDescent="0.25">
      <c r="B5" s="73"/>
      <c r="C5" s="73"/>
      <c r="D5" s="74" t="s">
        <v>0</v>
      </c>
      <c r="E5" s="74"/>
      <c r="F5" s="74"/>
      <c r="G5" s="74"/>
      <c r="H5" s="74"/>
      <c r="I5" s="74"/>
    </row>
    <row r="6" spans="2:13" ht="15.75" customHeight="1" x14ac:dyDescent="0.25">
      <c r="B6" s="66" t="s">
        <v>21</v>
      </c>
      <c r="C6" s="61"/>
      <c r="D6" s="60" t="s">
        <v>22</v>
      </c>
      <c r="E6" s="64"/>
      <c r="F6" s="64"/>
      <c r="G6" s="64"/>
      <c r="H6" s="64"/>
      <c r="I6" s="65"/>
    </row>
    <row r="7" spans="2:13" x14ac:dyDescent="0.25">
      <c r="B7" s="66" t="s">
        <v>23</v>
      </c>
      <c r="C7" s="61"/>
      <c r="D7" s="60" t="s">
        <v>24</v>
      </c>
      <c r="E7" s="64"/>
      <c r="F7" s="64"/>
      <c r="G7" s="64"/>
      <c r="H7" s="64"/>
      <c r="I7" s="65"/>
    </row>
    <row r="8" spans="2:13" x14ac:dyDescent="0.25">
      <c r="B8" s="66" t="s">
        <v>1</v>
      </c>
      <c r="C8" s="61"/>
      <c r="D8" s="60" t="s">
        <v>47</v>
      </c>
      <c r="E8" s="61"/>
      <c r="F8" s="67"/>
      <c r="G8" s="67"/>
      <c r="H8" s="62"/>
      <c r="I8" s="63"/>
    </row>
    <row r="9" spans="2:13" x14ac:dyDescent="0.25">
      <c r="B9" s="66" t="s">
        <v>2</v>
      </c>
      <c r="C9" s="61"/>
      <c r="D9" s="60" t="s">
        <v>88</v>
      </c>
      <c r="E9" s="61"/>
      <c r="F9" s="67"/>
      <c r="G9" s="67"/>
      <c r="H9" s="93"/>
      <c r="I9" s="63"/>
    </row>
    <row r="10" spans="2:13" x14ac:dyDescent="0.25">
      <c r="B10" s="81"/>
      <c r="C10" s="82"/>
      <c r="D10" s="82"/>
      <c r="E10" s="59"/>
      <c r="F10" s="59"/>
      <c r="G10" s="59"/>
      <c r="H10" s="59"/>
      <c r="I10" s="83"/>
    </row>
    <row r="11" spans="2:13" s="22" customFormat="1" ht="31.5" x14ac:dyDescent="0.25">
      <c r="B11" s="18" t="s">
        <v>3</v>
      </c>
      <c r="C11" s="11" t="s">
        <v>4</v>
      </c>
      <c r="D11" s="3" t="s">
        <v>5</v>
      </c>
      <c r="E11" s="19" t="s">
        <v>25</v>
      </c>
      <c r="F11" s="30" t="s">
        <v>6</v>
      </c>
      <c r="G11" s="29" t="s">
        <v>52</v>
      </c>
      <c r="H11" s="20" t="s">
        <v>7</v>
      </c>
      <c r="I11" s="21" t="s">
        <v>28</v>
      </c>
    </row>
    <row r="12" spans="2:13" x14ac:dyDescent="0.25">
      <c r="B12" s="81"/>
      <c r="C12" s="82"/>
      <c r="D12" s="82"/>
      <c r="E12" s="59"/>
      <c r="F12" s="59"/>
      <c r="G12" s="59"/>
      <c r="H12" s="59"/>
      <c r="I12" s="83"/>
    </row>
    <row r="13" spans="2:13" s="54" customFormat="1" ht="31.5" x14ac:dyDescent="0.25">
      <c r="B13" s="47">
        <v>1</v>
      </c>
      <c r="C13" s="48" t="s">
        <v>48</v>
      </c>
      <c r="D13" s="48" t="s">
        <v>50</v>
      </c>
      <c r="E13" s="49" t="s">
        <v>95</v>
      </c>
      <c r="F13" s="50" t="s">
        <v>8</v>
      </c>
      <c r="G13" s="51">
        <v>1</v>
      </c>
      <c r="H13" s="52"/>
      <c r="I13" s="53">
        <f>G13*H13</f>
        <v>0</v>
      </c>
    </row>
    <row r="14" spans="2:13" s="54" customFormat="1" x14ac:dyDescent="0.25">
      <c r="B14" s="47">
        <v>2</v>
      </c>
      <c r="C14" s="48" t="s">
        <v>48</v>
      </c>
      <c r="D14" s="48" t="s">
        <v>51</v>
      </c>
      <c r="E14" s="49" t="s">
        <v>96</v>
      </c>
      <c r="F14" s="55" t="s">
        <v>8</v>
      </c>
      <c r="G14" s="51">
        <v>1</v>
      </c>
      <c r="H14" s="52"/>
      <c r="I14" s="53">
        <f t="shared" ref="I14:I43" si="0">G14*H14</f>
        <v>0</v>
      </c>
    </row>
    <row r="15" spans="2:13" s="54" customFormat="1" x14ac:dyDescent="0.25">
      <c r="B15" s="47">
        <v>3</v>
      </c>
      <c r="C15" s="48" t="s">
        <v>48</v>
      </c>
      <c r="D15" s="48" t="s">
        <v>54</v>
      </c>
      <c r="E15" s="49" t="s">
        <v>29</v>
      </c>
      <c r="F15" s="55" t="s">
        <v>8</v>
      </c>
      <c r="G15" s="51">
        <v>1</v>
      </c>
      <c r="H15" s="52"/>
      <c r="I15" s="53">
        <f t="shared" si="0"/>
        <v>0</v>
      </c>
    </row>
    <row r="16" spans="2:13" s="54" customFormat="1" ht="18.75" x14ac:dyDescent="0.25">
      <c r="B16" s="47">
        <v>4</v>
      </c>
      <c r="C16" s="48" t="s">
        <v>48</v>
      </c>
      <c r="D16" s="48" t="s">
        <v>55</v>
      </c>
      <c r="E16" s="49" t="s">
        <v>97</v>
      </c>
      <c r="F16" s="55" t="s">
        <v>30</v>
      </c>
      <c r="G16" s="51">
        <v>360</v>
      </c>
      <c r="H16" s="52"/>
      <c r="I16" s="53">
        <f t="shared" si="0"/>
        <v>0</v>
      </c>
      <c r="M16" s="56"/>
    </row>
    <row r="17" spans="2:13" s="54" customFormat="1" x14ac:dyDescent="0.25">
      <c r="B17" s="47">
        <v>5</v>
      </c>
      <c r="C17" s="48" t="s">
        <v>48</v>
      </c>
      <c r="D17" s="48" t="s">
        <v>56</v>
      </c>
      <c r="E17" s="49" t="s">
        <v>31</v>
      </c>
      <c r="F17" s="55" t="s">
        <v>30</v>
      </c>
      <c r="G17" s="51">
        <v>1</v>
      </c>
      <c r="H17" s="52"/>
      <c r="I17" s="53">
        <f t="shared" si="0"/>
        <v>0</v>
      </c>
      <c r="M17" s="56"/>
    </row>
    <row r="18" spans="2:13" s="54" customFormat="1" x14ac:dyDescent="0.25">
      <c r="B18" s="47">
        <v>6</v>
      </c>
      <c r="C18" s="48" t="s">
        <v>53</v>
      </c>
      <c r="D18" s="48">
        <v>102137</v>
      </c>
      <c r="E18" s="49" t="s">
        <v>71</v>
      </c>
      <c r="F18" s="55" t="s">
        <v>8</v>
      </c>
      <c r="G18" s="51">
        <v>1</v>
      </c>
      <c r="H18" s="52"/>
      <c r="I18" s="53">
        <f t="shared" si="0"/>
        <v>0</v>
      </c>
      <c r="M18" s="56"/>
    </row>
    <row r="19" spans="2:13" s="54" customFormat="1" x14ac:dyDescent="0.25">
      <c r="B19" s="47">
        <v>7</v>
      </c>
      <c r="C19" s="48" t="s">
        <v>53</v>
      </c>
      <c r="D19" s="48">
        <v>91927</v>
      </c>
      <c r="E19" s="49" t="s">
        <v>70</v>
      </c>
      <c r="F19" s="55" t="s">
        <v>30</v>
      </c>
      <c r="G19" s="51">
        <v>700</v>
      </c>
      <c r="H19" s="52"/>
      <c r="I19" s="53">
        <f t="shared" si="0"/>
        <v>0</v>
      </c>
      <c r="M19" s="56"/>
    </row>
    <row r="20" spans="2:13" s="54" customFormat="1" x14ac:dyDescent="0.25">
      <c r="B20" s="47">
        <v>8</v>
      </c>
      <c r="C20" s="48" t="s">
        <v>48</v>
      </c>
      <c r="D20" s="48" t="s">
        <v>77</v>
      </c>
      <c r="E20" s="49" t="s">
        <v>49</v>
      </c>
      <c r="F20" s="55" t="s">
        <v>30</v>
      </c>
      <c r="G20" s="51">
        <v>320</v>
      </c>
      <c r="H20" s="52"/>
      <c r="I20" s="53">
        <f t="shared" si="0"/>
        <v>0</v>
      </c>
      <c r="M20" s="56"/>
    </row>
    <row r="21" spans="2:13" s="54" customFormat="1" x14ac:dyDescent="0.25">
      <c r="B21" s="47">
        <v>9</v>
      </c>
      <c r="C21" s="48" t="s">
        <v>53</v>
      </c>
      <c r="D21" s="48">
        <v>3913</v>
      </c>
      <c r="E21" s="49" t="s">
        <v>32</v>
      </c>
      <c r="F21" s="50" t="s">
        <v>8</v>
      </c>
      <c r="G21" s="51">
        <v>70</v>
      </c>
      <c r="H21" s="52"/>
      <c r="I21" s="53">
        <f t="shared" si="0"/>
        <v>0</v>
      </c>
      <c r="M21" s="56"/>
    </row>
    <row r="22" spans="2:13" s="54" customFormat="1" x14ac:dyDescent="0.25">
      <c r="B22" s="47">
        <v>10</v>
      </c>
      <c r="C22" s="48" t="s">
        <v>53</v>
      </c>
      <c r="D22" s="48">
        <v>1791</v>
      </c>
      <c r="E22" s="49" t="s">
        <v>33</v>
      </c>
      <c r="F22" s="55" t="s">
        <v>8</v>
      </c>
      <c r="G22" s="51">
        <v>1</v>
      </c>
      <c r="H22" s="52"/>
      <c r="I22" s="53">
        <f t="shared" si="0"/>
        <v>0</v>
      </c>
    </row>
    <row r="23" spans="2:13" s="54" customFormat="1" x14ac:dyDescent="0.25">
      <c r="B23" s="47">
        <v>11</v>
      </c>
      <c r="C23" s="48" t="s">
        <v>53</v>
      </c>
      <c r="D23" s="48">
        <v>9889</v>
      </c>
      <c r="E23" s="49" t="s">
        <v>34</v>
      </c>
      <c r="F23" s="55" t="s">
        <v>8</v>
      </c>
      <c r="G23" s="51">
        <v>1</v>
      </c>
      <c r="H23" s="52"/>
      <c r="I23" s="53">
        <f t="shared" si="0"/>
        <v>0</v>
      </c>
      <c r="M23" s="56"/>
    </row>
    <row r="24" spans="2:13" s="54" customFormat="1" x14ac:dyDescent="0.25">
      <c r="B24" s="47">
        <v>12</v>
      </c>
      <c r="C24" s="48" t="s">
        <v>53</v>
      </c>
      <c r="D24" s="48">
        <v>4208</v>
      </c>
      <c r="E24" s="49" t="s">
        <v>57</v>
      </c>
      <c r="F24" s="55" t="s">
        <v>8</v>
      </c>
      <c r="G24" s="51">
        <v>1</v>
      </c>
      <c r="H24" s="52"/>
      <c r="I24" s="53">
        <f t="shared" si="0"/>
        <v>0</v>
      </c>
    </row>
    <row r="25" spans="2:13" s="54" customFormat="1" x14ac:dyDescent="0.25">
      <c r="B25" s="47">
        <v>13</v>
      </c>
      <c r="C25" s="48" t="s">
        <v>53</v>
      </c>
      <c r="D25" s="48">
        <v>773</v>
      </c>
      <c r="E25" s="49" t="s">
        <v>35</v>
      </c>
      <c r="F25" s="55" t="s">
        <v>8</v>
      </c>
      <c r="G25" s="51">
        <v>1</v>
      </c>
      <c r="H25" s="52"/>
      <c r="I25" s="53">
        <f t="shared" si="0"/>
        <v>0</v>
      </c>
    </row>
    <row r="26" spans="2:13" s="54" customFormat="1" x14ac:dyDescent="0.25">
      <c r="B26" s="47">
        <v>14</v>
      </c>
      <c r="C26" s="48" t="s">
        <v>48</v>
      </c>
      <c r="D26" s="48" t="s">
        <v>78</v>
      </c>
      <c r="E26" s="49" t="s">
        <v>36</v>
      </c>
      <c r="F26" s="55" t="s">
        <v>8</v>
      </c>
      <c r="G26" s="51">
        <v>1</v>
      </c>
      <c r="H26" s="52"/>
      <c r="I26" s="53">
        <f t="shared" si="0"/>
        <v>0</v>
      </c>
    </row>
    <row r="27" spans="2:13" s="54" customFormat="1" x14ac:dyDescent="0.25">
      <c r="B27" s="47">
        <v>15</v>
      </c>
      <c r="C27" s="48" t="s">
        <v>53</v>
      </c>
      <c r="D27" s="48">
        <v>6011</v>
      </c>
      <c r="E27" s="49" t="s">
        <v>76</v>
      </c>
      <c r="F27" s="55" t="s">
        <v>8</v>
      </c>
      <c r="G27" s="51">
        <v>1</v>
      </c>
      <c r="H27" s="52"/>
      <c r="I27" s="53">
        <f t="shared" si="0"/>
        <v>0</v>
      </c>
    </row>
    <row r="28" spans="2:13" s="54" customFormat="1" x14ac:dyDescent="0.25">
      <c r="B28" s="47">
        <v>16</v>
      </c>
      <c r="C28" s="48" t="s">
        <v>48</v>
      </c>
      <c r="D28" s="48" t="s">
        <v>58</v>
      </c>
      <c r="E28" s="49" t="s">
        <v>37</v>
      </c>
      <c r="F28" s="55" t="s">
        <v>8</v>
      </c>
      <c r="G28" s="51">
        <v>1</v>
      </c>
      <c r="H28" s="52"/>
      <c r="I28" s="53">
        <f t="shared" si="0"/>
        <v>0</v>
      </c>
    </row>
    <row r="29" spans="2:13" s="54" customFormat="1" x14ac:dyDescent="0.25">
      <c r="B29" s="47">
        <v>17</v>
      </c>
      <c r="C29" s="48" t="s">
        <v>53</v>
      </c>
      <c r="D29" s="48">
        <v>21014</v>
      </c>
      <c r="E29" s="49" t="s">
        <v>79</v>
      </c>
      <c r="F29" s="55" t="s">
        <v>30</v>
      </c>
      <c r="G29" s="51">
        <v>1</v>
      </c>
      <c r="H29" s="52"/>
      <c r="I29" s="53">
        <f t="shared" si="0"/>
        <v>0</v>
      </c>
    </row>
    <row r="30" spans="2:13" s="54" customFormat="1" x14ac:dyDescent="0.25">
      <c r="B30" s="47">
        <v>18</v>
      </c>
      <c r="C30" s="48" t="s">
        <v>53</v>
      </c>
      <c r="D30" s="48">
        <v>9873</v>
      </c>
      <c r="E30" s="49" t="s">
        <v>80</v>
      </c>
      <c r="F30" s="55" t="s">
        <v>30</v>
      </c>
      <c r="G30" s="51">
        <v>1</v>
      </c>
      <c r="H30" s="52"/>
      <c r="I30" s="53">
        <f t="shared" si="0"/>
        <v>0</v>
      </c>
    </row>
    <row r="31" spans="2:13" s="54" customFormat="1" x14ac:dyDescent="0.25">
      <c r="B31" s="47">
        <v>19</v>
      </c>
      <c r="C31" s="48" t="s">
        <v>53</v>
      </c>
      <c r="D31" s="48">
        <v>1925</v>
      </c>
      <c r="E31" s="49" t="s">
        <v>81</v>
      </c>
      <c r="F31" s="55" t="s">
        <v>8</v>
      </c>
      <c r="G31" s="51">
        <v>1</v>
      </c>
      <c r="H31" s="52"/>
      <c r="I31" s="53">
        <f t="shared" si="0"/>
        <v>0</v>
      </c>
    </row>
    <row r="32" spans="2:13" x14ac:dyDescent="0.25">
      <c r="B32" s="16">
        <v>20</v>
      </c>
      <c r="C32" s="12" t="s">
        <v>53</v>
      </c>
      <c r="D32" s="13">
        <v>9869</v>
      </c>
      <c r="E32" s="49" t="s">
        <v>38</v>
      </c>
      <c r="F32" s="55" t="s">
        <v>30</v>
      </c>
      <c r="G32" s="51">
        <v>320</v>
      </c>
      <c r="H32" s="52"/>
      <c r="I32" s="53">
        <f t="shared" si="0"/>
        <v>0</v>
      </c>
    </row>
    <row r="33" spans="2:9" x14ac:dyDescent="0.25">
      <c r="B33" s="42">
        <v>21</v>
      </c>
      <c r="C33" s="12" t="s">
        <v>48</v>
      </c>
      <c r="D33" s="13" t="s">
        <v>59</v>
      </c>
      <c r="E33" s="49" t="s">
        <v>86</v>
      </c>
      <c r="F33" s="55" t="s">
        <v>8</v>
      </c>
      <c r="G33" s="51">
        <v>1</v>
      </c>
      <c r="H33" s="52"/>
      <c r="I33" s="53">
        <f t="shared" si="0"/>
        <v>0</v>
      </c>
    </row>
    <row r="34" spans="2:9" s="54" customFormat="1" x14ac:dyDescent="0.25">
      <c r="B34" s="47">
        <v>22</v>
      </c>
      <c r="C34" s="48" t="s">
        <v>48</v>
      </c>
      <c r="D34" s="48" t="s">
        <v>82</v>
      </c>
      <c r="E34" s="49" t="s">
        <v>39</v>
      </c>
      <c r="F34" s="55" t="s">
        <v>8</v>
      </c>
      <c r="G34" s="51">
        <v>1</v>
      </c>
      <c r="H34" s="52"/>
      <c r="I34" s="53">
        <f t="shared" si="0"/>
        <v>0</v>
      </c>
    </row>
    <row r="35" spans="2:9" x14ac:dyDescent="0.25">
      <c r="B35" s="42">
        <v>23</v>
      </c>
      <c r="C35" s="12" t="s">
        <v>48</v>
      </c>
      <c r="D35" s="43" t="s">
        <v>60</v>
      </c>
      <c r="E35" s="49" t="s">
        <v>69</v>
      </c>
      <c r="F35" s="55" t="s">
        <v>30</v>
      </c>
      <c r="G35" s="51">
        <v>700</v>
      </c>
      <c r="H35" s="52"/>
      <c r="I35" s="53">
        <f t="shared" si="0"/>
        <v>0</v>
      </c>
    </row>
    <row r="36" spans="2:9" s="44" customFormat="1" x14ac:dyDescent="0.25">
      <c r="B36" s="42">
        <v>24</v>
      </c>
      <c r="C36" s="43" t="s">
        <v>48</v>
      </c>
      <c r="D36" s="43" t="s">
        <v>61</v>
      </c>
      <c r="E36" s="49" t="s">
        <v>83</v>
      </c>
      <c r="F36" s="55" t="s">
        <v>8</v>
      </c>
      <c r="G36" s="51">
        <v>70</v>
      </c>
      <c r="H36" s="52"/>
      <c r="I36" s="53">
        <f t="shared" si="0"/>
        <v>0</v>
      </c>
    </row>
    <row r="37" spans="2:9" x14ac:dyDescent="0.25">
      <c r="B37" s="42">
        <v>25</v>
      </c>
      <c r="C37" s="12" t="s">
        <v>48</v>
      </c>
      <c r="D37" s="43" t="s">
        <v>62</v>
      </c>
      <c r="E37" s="49" t="s">
        <v>72</v>
      </c>
      <c r="F37" s="55" t="s">
        <v>30</v>
      </c>
      <c r="G37" s="51">
        <v>700</v>
      </c>
      <c r="H37" s="52"/>
      <c r="I37" s="53">
        <f t="shared" si="0"/>
        <v>0</v>
      </c>
    </row>
    <row r="38" spans="2:9" s="38" customFormat="1" x14ac:dyDescent="0.25">
      <c r="B38" s="42">
        <v>26</v>
      </c>
      <c r="C38" s="37" t="s">
        <v>48</v>
      </c>
      <c r="D38" s="43" t="s">
        <v>63</v>
      </c>
      <c r="E38" s="49" t="s">
        <v>84</v>
      </c>
      <c r="F38" s="55" t="s">
        <v>8</v>
      </c>
      <c r="G38" s="51">
        <v>70</v>
      </c>
      <c r="H38" s="52"/>
      <c r="I38" s="53">
        <f t="shared" si="0"/>
        <v>0</v>
      </c>
    </row>
    <row r="39" spans="2:9" x14ac:dyDescent="0.25">
      <c r="B39" s="42">
        <v>27</v>
      </c>
      <c r="C39" s="12" t="s">
        <v>48</v>
      </c>
      <c r="D39" s="43" t="s">
        <v>64</v>
      </c>
      <c r="E39" s="49" t="s">
        <v>85</v>
      </c>
      <c r="F39" s="55" t="s">
        <v>8</v>
      </c>
      <c r="G39" s="51">
        <v>1</v>
      </c>
      <c r="H39" s="52"/>
      <c r="I39" s="53">
        <f t="shared" si="0"/>
        <v>0</v>
      </c>
    </row>
    <row r="40" spans="2:9" x14ac:dyDescent="0.25">
      <c r="B40" s="42">
        <v>28</v>
      </c>
      <c r="C40" s="12" t="s">
        <v>48</v>
      </c>
      <c r="D40" s="43" t="s">
        <v>65</v>
      </c>
      <c r="E40" s="49" t="s">
        <v>40</v>
      </c>
      <c r="F40" s="55" t="s">
        <v>8</v>
      </c>
      <c r="G40" s="51">
        <v>1</v>
      </c>
      <c r="H40" s="52"/>
      <c r="I40" s="53">
        <f t="shared" si="0"/>
        <v>0</v>
      </c>
    </row>
    <row r="41" spans="2:9" ht="31.5" x14ac:dyDescent="0.25">
      <c r="B41" s="42">
        <v>29</v>
      </c>
      <c r="C41" s="12" t="s">
        <v>48</v>
      </c>
      <c r="D41" s="43" t="s">
        <v>66</v>
      </c>
      <c r="E41" s="49" t="s">
        <v>41</v>
      </c>
      <c r="F41" s="55" t="s">
        <v>8</v>
      </c>
      <c r="G41" s="51">
        <v>1</v>
      </c>
      <c r="H41" s="52"/>
      <c r="I41" s="53">
        <f t="shared" si="0"/>
        <v>0</v>
      </c>
    </row>
    <row r="42" spans="2:9" s="41" customFormat="1" x14ac:dyDescent="0.25">
      <c r="B42" s="42">
        <v>30</v>
      </c>
      <c r="C42" s="40" t="s">
        <v>48</v>
      </c>
      <c r="D42" s="43" t="s">
        <v>67</v>
      </c>
      <c r="E42" s="49" t="s">
        <v>74</v>
      </c>
      <c r="F42" s="55" t="s">
        <v>8</v>
      </c>
      <c r="G42" s="51">
        <v>1</v>
      </c>
      <c r="H42" s="52"/>
      <c r="I42" s="53">
        <f t="shared" si="0"/>
        <v>0</v>
      </c>
    </row>
    <row r="43" spans="2:9" x14ac:dyDescent="0.25">
      <c r="B43" s="42">
        <v>31</v>
      </c>
      <c r="C43" s="12" t="s">
        <v>48</v>
      </c>
      <c r="D43" s="43" t="s">
        <v>68</v>
      </c>
      <c r="E43" s="57" t="s">
        <v>42</v>
      </c>
      <c r="F43" s="55" t="s">
        <v>8</v>
      </c>
      <c r="G43" s="51">
        <v>1</v>
      </c>
      <c r="H43" s="52"/>
      <c r="I43" s="53">
        <f t="shared" si="0"/>
        <v>0</v>
      </c>
    </row>
    <row r="44" spans="2:9" x14ac:dyDescent="0.25">
      <c r="B44" s="81"/>
      <c r="C44" s="82"/>
      <c r="D44" s="82"/>
      <c r="E44" s="59"/>
      <c r="F44" s="59"/>
      <c r="G44" s="59"/>
      <c r="H44" s="59"/>
      <c r="I44" s="83"/>
    </row>
    <row r="45" spans="2:9" ht="16.5" x14ac:dyDescent="0.25">
      <c r="B45" s="84" t="s">
        <v>9</v>
      </c>
      <c r="C45" s="85"/>
      <c r="D45" s="85"/>
      <c r="E45" s="86"/>
      <c r="F45" s="87"/>
      <c r="G45" s="87"/>
      <c r="H45" s="87">
        <f>SUM(I13:I43)</f>
        <v>0</v>
      </c>
      <c r="I45" s="88"/>
    </row>
    <row r="46" spans="2:9" x14ac:dyDescent="0.25">
      <c r="B46" s="75" t="s">
        <v>92</v>
      </c>
      <c r="C46" s="61"/>
      <c r="D46" s="61"/>
      <c r="E46" s="67"/>
      <c r="F46" s="67"/>
      <c r="G46" s="67"/>
      <c r="H46" s="67"/>
      <c r="I46" s="76"/>
    </row>
    <row r="47" spans="2:9" ht="31.5" customHeight="1" x14ac:dyDescent="0.25">
      <c r="B47" s="89" t="s">
        <v>91</v>
      </c>
      <c r="C47" s="90"/>
      <c r="D47" s="90"/>
      <c r="E47" s="91"/>
      <c r="F47" s="92"/>
      <c r="G47" s="93"/>
      <c r="H47" s="93"/>
      <c r="I47" s="63"/>
    </row>
    <row r="48" spans="2:9" x14ac:dyDescent="0.25">
      <c r="B48" s="75"/>
      <c r="C48" s="61"/>
      <c r="D48" s="61"/>
      <c r="E48" s="67"/>
      <c r="F48" s="67"/>
      <c r="G48" s="67"/>
      <c r="H48" s="67"/>
      <c r="I48" s="76"/>
    </row>
    <row r="49" spans="2:9" ht="16.5" thickBot="1" x14ac:dyDescent="0.3">
      <c r="B49" s="77"/>
      <c r="C49" s="78"/>
      <c r="D49" s="78"/>
      <c r="E49" s="79"/>
      <c r="F49" s="79"/>
      <c r="G49" s="79"/>
      <c r="H49" s="79"/>
      <c r="I49" s="80"/>
    </row>
  </sheetData>
  <mergeCells count="30">
    <mergeCell ref="B9:C9"/>
    <mergeCell ref="F9:G9"/>
    <mergeCell ref="B46:I46"/>
    <mergeCell ref="B47:E47"/>
    <mergeCell ref="F47:I47"/>
    <mergeCell ref="H9:I9"/>
    <mergeCell ref="D9:E9"/>
    <mergeCell ref="B48:E48"/>
    <mergeCell ref="F48:I48"/>
    <mergeCell ref="B49:E49"/>
    <mergeCell ref="F49:I49"/>
    <mergeCell ref="B10:I10"/>
    <mergeCell ref="B12:I12"/>
    <mergeCell ref="B44:I44"/>
    <mergeCell ref="B45:E45"/>
    <mergeCell ref="F45:G45"/>
    <mergeCell ref="H45:I45"/>
    <mergeCell ref="B6:C6"/>
    <mergeCell ref="B7:C7"/>
    <mergeCell ref="B8:C8"/>
    <mergeCell ref="F8:G8"/>
    <mergeCell ref="D2:I2"/>
    <mergeCell ref="B2:C5"/>
    <mergeCell ref="D5:I5"/>
    <mergeCell ref="D4:I4"/>
    <mergeCell ref="D3:I3"/>
    <mergeCell ref="D8:E8"/>
    <mergeCell ref="H8:I8"/>
    <mergeCell ref="D6:I6"/>
    <mergeCell ref="D7:I7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82" fitToHeight="0" orientation="landscape" horizontalDpi="300" verticalDpi="300" r:id="rId1"/>
  <rowBreaks count="1" manualBreakCount="1">
    <brk id="2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4"/>
  <sheetViews>
    <sheetView view="pageBreakPreview" topLeftCell="A13" zoomScale="130" zoomScaleNormal="100" zoomScaleSheetLayoutView="130" workbookViewId="0">
      <selection activeCell="F43" sqref="F43:G43"/>
    </sheetView>
  </sheetViews>
  <sheetFormatPr defaultRowHeight="15.75" x14ac:dyDescent="0.25"/>
  <cols>
    <col min="1" max="1" width="4.7109375" style="1" customWidth="1"/>
    <col min="2" max="2" width="11.7109375" style="1" bestFit="1" customWidth="1"/>
    <col min="3" max="3" width="74.85546875" style="1" bestFit="1" customWidth="1"/>
    <col min="4" max="4" width="6.5703125" style="1" bestFit="1" customWidth="1"/>
    <col min="5" max="5" width="9" style="6" bestFit="1" customWidth="1"/>
    <col min="6" max="7" width="15.140625" style="6" bestFit="1" customWidth="1"/>
    <col min="8" max="10" width="9.140625" style="1"/>
    <col min="11" max="11" width="16.28515625" style="1" bestFit="1" customWidth="1"/>
    <col min="12" max="16384" width="9.140625" style="1"/>
  </cols>
  <sheetData>
    <row r="2" spans="2:11" s="22" customFormat="1" ht="31.5" x14ac:dyDescent="0.25">
      <c r="B2" s="25" t="s">
        <v>3</v>
      </c>
      <c r="C2" s="25" t="s">
        <v>25</v>
      </c>
      <c r="D2" s="25" t="s">
        <v>26</v>
      </c>
      <c r="E2" s="26" t="s">
        <v>27</v>
      </c>
      <c r="F2" s="26" t="s">
        <v>7</v>
      </c>
      <c r="G2" s="26" t="s">
        <v>28</v>
      </c>
    </row>
    <row r="3" spans="2:11" x14ac:dyDescent="0.25">
      <c r="B3" s="59"/>
      <c r="C3" s="59"/>
      <c r="D3" s="59"/>
      <c r="E3" s="59"/>
      <c r="F3" s="59"/>
      <c r="G3" s="59"/>
    </row>
    <row r="4" spans="2:11" ht="31.5" x14ac:dyDescent="0.25">
      <c r="B4" s="11">
        <v>1</v>
      </c>
      <c r="C4" s="23" t="str">
        <f>'PLANILHA ORÇAMENTÁRIA'!E13</f>
        <v>Bomba submersa com diâmetro de 6" 35,0HP 28E para vazão de 13,5m³/h a 14,66m³/h, a 395 MCA, com motor trifásico 380 V</v>
      </c>
      <c r="D4" s="50" t="s">
        <v>8</v>
      </c>
      <c r="E4" s="4">
        <f>'PLANILHA ORÇAMENTÁRIA'!G13</f>
        <v>1</v>
      </c>
      <c r="F4" s="7">
        <f>'PLANILHA ORÇAMENTÁRIA'!H13</f>
        <v>0</v>
      </c>
      <c r="G4" s="33">
        <f>E4*F4</f>
        <v>0</v>
      </c>
    </row>
    <row r="5" spans="2:11" ht="31.5" x14ac:dyDescent="0.25">
      <c r="B5" s="11">
        <v>2</v>
      </c>
      <c r="C5" s="23" t="str">
        <f>'PLANILHA ORÇAMENTÁRIA'!E14</f>
        <v>Quadro de comando com acionamento por soft-starter 35,0HP 380V trifásico</v>
      </c>
      <c r="D5" s="55" t="s">
        <v>8</v>
      </c>
      <c r="E5" s="4">
        <f>'PLANILHA ORÇAMENTÁRIA'!G14</f>
        <v>1</v>
      </c>
      <c r="F5" s="7">
        <f>'PLANILHA ORÇAMENTÁRIA'!H14</f>
        <v>0</v>
      </c>
      <c r="G5" s="32">
        <f t="shared" ref="G5:G34" si="0">E5*F5</f>
        <v>0</v>
      </c>
    </row>
    <row r="6" spans="2:11" x14ac:dyDescent="0.25">
      <c r="B6" s="11">
        <v>3</v>
      </c>
      <c r="C6" s="23" t="str">
        <f>'PLANILHA ORÇAMENTÁRIA'!E15</f>
        <v>Kit aterramento e protetor de surto para quadro de comando 380 V</v>
      </c>
      <c r="D6" s="55" t="s">
        <v>8</v>
      </c>
      <c r="E6" s="4">
        <f>'PLANILHA ORÇAMENTÁRIA'!G15</f>
        <v>1</v>
      </c>
      <c r="F6" s="7">
        <f>'PLANILHA ORÇAMENTÁRIA'!H15</f>
        <v>0</v>
      </c>
      <c r="G6" s="32">
        <f t="shared" si="0"/>
        <v>0</v>
      </c>
    </row>
    <row r="7" spans="2:11" x14ac:dyDescent="0.25">
      <c r="B7" s="11">
        <v>4</v>
      </c>
      <c r="C7" s="23" t="str">
        <f>'PLANILHA ORÇAMENTÁRIA'!E16</f>
        <v>Cabo submersível PP 3x35,0mm2 1Kv</v>
      </c>
      <c r="D7" s="55" t="s">
        <v>30</v>
      </c>
      <c r="E7" s="4">
        <f>'PLANILHA ORÇAMENTÁRIA'!G16</f>
        <v>360</v>
      </c>
      <c r="F7" s="7">
        <f>'PLANILHA ORÇAMENTÁRIA'!H16</f>
        <v>0</v>
      </c>
      <c r="G7" s="33">
        <f t="shared" si="0"/>
        <v>0</v>
      </c>
      <c r="K7" s="24"/>
    </row>
    <row r="8" spans="2:11" x14ac:dyDescent="0.25">
      <c r="B8" s="11">
        <v>5</v>
      </c>
      <c r="C8" s="23" t="str">
        <f>'PLANILHA ORÇAMENTÁRIA'!E17</f>
        <v>Mangueira 4" (Para proteção do cabo submersível da motobomba)</v>
      </c>
      <c r="D8" s="55" t="s">
        <v>30</v>
      </c>
      <c r="E8" s="4">
        <f>'PLANILHA ORÇAMENTÁRIA'!G17</f>
        <v>1</v>
      </c>
      <c r="F8" s="7">
        <f>'PLANILHA ORÇAMENTÁRIA'!H17</f>
        <v>0</v>
      </c>
      <c r="G8" s="33">
        <f t="shared" si="0"/>
        <v>0</v>
      </c>
      <c r="K8" s="24"/>
    </row>
    <row r="9" spans="2:11" s="27" customFormat="1" x14ac:dyDescent="0.25">
      <c r="B9" s="14">
        <v>6</v>
      </c>
      <c r="C9" s="23" t="str">
        <f>'PLANILHA ORÇAMENTÁRIA'!E18</f>
        <v>Chave-bóia 75 mm</v>
      </c>
      <c r="D9" s="55" t="s">
        <v>8</v>
      </c>
      <c r="E9" s="4">
        <f>'PLANILHA ORÇAMENTÁRIA'!G18</f>
        <v>1</v>
      </c>
      <c r="F9" s="7">
        <f>'PLANILHA ORÇAMENTÁRIA'!H18</f>
        <v>0</v>
      </c>
      <c r="G9" s="31">
        <f t="shared" si="0"/>
        <v>0</v>
      </c>
      <c r="K9" s="24"/>
    </row>
    <row r="10" spans="2:11" s="27" customFormat="1" x14ac:dyDescent="0.25">
      <c r="B10" s="14">
        <v>7</v>
      </c>
      <c r="C10" s="23" t="str">
        <f>'PLANILHA ORÇAMENTÁRIA'!E19</f>
        <v>Cabo de cobre flexível de 2 x 2,5 mm²</v>
      </c>
      <c r="D10" s="55" t="s">
        <v>30</v>
      </c>
      <c r="E10" s="4">
        <f>'PLANILHA ORÇAMENTÁRIA'!G19</f>
        <v>700</v>
      </c>
      <c r="F10" s="7">
        <f>'PLANILHA ORÇAMENTÁRIA'!H19</f>
        <v>0</v>
      </c>
      <c r="G10" s="58">
        <f t="shared" si="0"/>
        <v>0</v>
      </c>
      <c r="K10" s="24"/>
    </row>
    <row r="11" spans="2:11" x14ac:dyDescent="0.25">
      <c r="B11" s="14">
        <v>8</v>
      </c>
      <c r="C11" s="23" t="str">
        <f>'PLANILHA ORÇAMENTÁRIA'!E20</f>
        <v>Tubo galvanizado 2.1/2" - Espessura 3,35 mm</v>
      </c>
      <c r="D11" s="55" t="s">
        <v>30</v>
      </c>
      <c r="E11" s="4">
        <f>'PLANILHA ORÇAMENTÁRIA'!G20</f>
        <v>320</v>
      </c>
      <c r="F11" s="7">
        <f>'PLANILHA ORÇAMENTÁRIA'!H20</f>
        <v>0</v>
      </c>
      <c r="G11" s="33">
        <f t="shared" si="0"/>
        <v>0</v>
      </c>
      <c r="K11" s="24"/>
    </row>
    <row r="12" spans="2:11" x14ac:dyDescent="0.25">
      <c r="B12" s="14">
        <v>9</v>
      </c>
      <c r="C12" s="23" t="str">
        <f>'PLANILHA ORÇAMENTÁRIA'!E21</f>
        <v>Luva galvanizada 2.1/2"</v>
      </c>
      <c r="D12" s="50" t="s">
        <v>8</v>
      </c>
      <c r="E12" s="4">
        <f>'PLANILHA ORÇAMENTÁRIA'!G21</f>
        <v>70</v>
      </c>
      <c r="F12" s="7">
        <f>'PLANILHA ORÇAMENTÁRIA'!H21</f>
        <v>0</v>
      </c>
      <c r="G12" s="33">
        <f t="shared" si="0"/>
        <v>0</v>
      </c>
      <c r="K12" s="24"/>
    </row>
    <row r="13" spans="2:11" x14ac:dyDescent="0.25">
      <c r="B13" s="14">
        <v>10</v>
      </c>
      <c r="C13" s="23" t="str">
        <f>'PLANILHA ORÇAMENTÁRIA'!E22</f>
        <v>Curva galvanizada 2.1/2"</v>
      </c>
      <c r="D13" s="55" t="s">
        <v>8</v>
      </c>
      <c r="E13" s="4">
        <f>'PLANILHA ORÇAMENTÁRIA'!G22</f>
        <v>1</v>
      </c>
      <c r="F13" s="7">
        <f>'PLANILHA ORÇAMENTÁRIA'!H22</f>
        <v>0</v>
      </c>
      <c r="G13" s="33">
        <f t="shared" si="0"/>
        <v>0</v>
      </c>
    </row>
    <row r="14" spans="2:11" x14ac:dyDescent="0.25">
      <c r="B14" s="14">
        <v>11</v>
      </c>
      <c r="C14" s="23" t="str">
        <f>'PLANILHA ORÇAMENTÁRIA'!E23</f>
        <v>União galvanizada 2.1/2"</v>
      </c>
      <c r="D14" s="55" t="s">
        <v>8</v>
      </c>
      <c r="E14" s="4">
        <f>'PLANILHA ORÇAMENTÁRIA'!G23</f>
        <v>1</v>
      </c>
      <c r="F14" s="7">
        <f>'PLANILHA ORÇAMENTÁRIA'!H23</f>
        <v>0</v>
      </c>
      <c r="G14" s="33">
        <f t="shared" si="0"/>
        <v>0</v>
      </c>
      <c r="K14" s="24"/>
    </row>
    <row r="15" spans="2:11" x14ac:dyDescent="0.25">
      <c r="B15" s="14">
        <v>12</v>
      </c>
      <c r="C15" s="23" t="str">
        <f>'PLANILHA ORÇAMENTÁRIA'!E24</f>
        <v>Níple galvanizado 2.1/2"</v>
      </c>
      <c r="D15" s="55" t="s">
        <v>8</v>
      </c>
      <c r="E15" s="4">
        <f>'PLANILHA ORÇAMENTÁRIA'!G24</f>
        <v>1</v>
      </c>
      <c r="F15" s="7">
        <f>'PLANILHA ORÇAMENTÁRIA'!H24</f>
        <v>0</v>
      </c>
      <c r="G15" s="33">
        <f t="shared" si="0"/>
        <v>0</v>
      </c>
    </row>
    <row r="16" spans="2:11" x14ac:dyDescent="0.25">
      <c r="B16" s="14">
        <v>13</v>
      </c>
      <c r="C16" s="23" t="str">
        <f>'PLANILHA ORÇAMENTÁRIA'!E25</f>
        <v>Bucha galvanizada 2.1/2"</v>
      </c>
      <c r="D16" s="55" t="s">
        <v>8</v>
      </c>
      <c r="E16" s="4">
        <f>'PLANILHA ORÇAMENTÁRIA'!G25</f>
        <v>1</v>
      </c>
      <c r="F16" s="7">
        <f>'PLANILHA ORÇAMENTÁRIA'!H25</f>
        <v>0</v>
      </c>
      <c r="G16" s="33">
        <f t="shared" si="0"/>
        <v>0</v>
      </c>
    </row>
    <row r="17" spans="2:7" x14ac:dyDescent="0.25">
      <c r="B17" s="14">
        <v>14</v>
      </c>
      <c r="C17" s="23" t="str">
        <f>'PLANILHA ORÇAMENTÁRIA'!E26</f>
        <v>Válvula de retenção de ferro e bronze 2.1/2"</v>
      </c>
      <c r="D17" s="55" t="s">
        <v>8</v>
      </c>
      <c r="E17" s="4">
        <f>'PLANILHA ORÇAMENTÁRIA'!G26</f>
        <v>1</v>
      </c>
      <c r="F17" s="7">
        <f>'PLANILHA ORÇAMENTÁRIA'!H26</f>
        <v>0</v>
      </c>
      <c r="G17" s="33">
        <f t="shared" si="0"/>
        <v>0</v>
      </c>
    </row>
    <row r="18" spans="2:7" x14ac:dyDescent="0.25">
      <c r="B18" s="14">
        <v>15</v>
      </c>
      <c r="C18" s="23" t="str">
        <f>'PLANILHA ORÇAMENTÁRIA'!E27</f>
        <v>Registro de gaveta galvanizado 2.1/2"</v>
      </c>
      <c r="D18" s="55" t="s">
        <v>8</v>
      </c>
      <c r="E18" s="4">
        <f>'PLANILHA ORÇAMENTÁRIA'!G27</f>
        <v>1</v>
      </c>
      <c r="F18" s="7">
        <f>'PLANILHA ORÇAMENTÁRIA'!H27</f>
        <v>0</v>
      </c>
      <c r="G18" s="33">
        <f t="shared" si="0"/>
        <v>0</v>
      </c>
    </row>
    <row r="19" spans="2:7" x14ac:dyDescent="0.25">
      <c r="B19" s="14">
        <v>16</v>
      </c>
      <c r="C19" s="23" t="str">
        <f>'PLANILHA ORÇAMENTÁRIA'!E28</f>
        <v>Tampa de poço (Flange) 6,5"x 2.1/2"</v>
      </c>
      <c r="D19" s="55" t="s">
        <v>8</v>
      </c>
      <c r="E19" s="4">
        <f>'PLANILHA ORÇAMENTÁRIA'!G28</f>
        <v>1</v>
      </c>
      <c r="F19" s="7">
        <f>'PLANILHA ORÇAMENTÁRIA'!H28</f>
        <v>0</v>
      </c>
      <c r="G19" s="33">
        <f t="shared" si="0"/>
        <v>0</v>
      </c>
    </row>
    <row r="20" spans="2:7" x14ac:dyDescent="0.25">
      <c r="B20" s="14">
        <v>17</v>
      </c>
      <c r="C20" s="23" t="str">
        <f>'PLANILHA ORÇAMENTÁRIA'!E29</f>
        <v>Tubo de sustentação para motobomba (30cm x 2.1/2")</v>
      </c>
      <c r="D20" s="55" t="s">
        <v>30</v>
      </c>
      <c r="E20" s="4">
        <f>'PLANILHA ORÇAMENTÁRIA'!G29</f>
        <v>1</v>
      </c>
      <c r="F20" s="7">
        <f>'PLANILHA ORÇAMENTÁRIA'!H29</f>
        <v>0</v>
      </c>
      <c r="G20" s="33">
        <f t="shared" si="0"/>
        <v>0</v>
      </c>
    </row>
    <row r="21" spans="2:7" x14ac:dyDescent="0.25">
      <c r="B21" s="14">
        <v>18</v>
      </c>
      <c r="C21" s="23" t="str">
        <f>'PLANILHA ORÇAMENTÁRIA'!E30</f>
        <v>Tubo PVC 60 mm</v>
      </c>
      <c r="D21" s="55" t="s">
        <v>30</v>
      </c>
      <c r="E21" s="4">
        <f>'PLANILHA ORÇAMENTÁRIA'!G30</f>
        <v>1</v>
      </c>
      <c r="F21" s="7">
        <f>'PLANILHA ORÇAMENTÁRIA'!H30</f>
        <v>0</v>
      </c>
      <c r="G21" s="33">
        <f t="shared" si="0"/>
        <v>0</v>
      </c>
    </row>
    <row r="22" spans="2:7" x14ac:dyDescent="0.25">
      <c r="B22" s="14">
        <v>19</v>
      </c>
      <c r="C22" s="23" t="str">
        <f>'PLANILHA ORÇAMENTÁRIA'!E31</f>
        <v>Curva PVC 60 mm 90º</v>
      </c>
      <c r="D22" s="55" t="s">
        <v>8</v>
      </c>
      <c r="E22" s="4">
        <f>'PLANILHA ORÇAMENTÁRIA'!G31</f>
        <v>1</v>
      </c>
      <c r="F22" s="7">
        <f>'PLANILHA ORÇAMENTÁRIA'!H31</f>
        <v>0</v>
      </c>
      <c r="G22" s="33">
        <f t="shared" si="0"/>
        <v>0</v>
      </c>
    </row>
    <row r="23" spans="2:7" x14ac:dyDescent="0.25">
      <c r="B23" s="14">
        <v>20</v>
      </c>
      <c r="C23" s="23" t="str">
        <f>'PLANILHA ORÇAMENTÁRIA'!E32</f>
        <v>Tubo PVC 32mm</v>
      </c>
      <c r="D23" s="55" t="s">
        <v>30</v>
      </c>
      <c r="E23" s="4">
        <f>'PLANILHA ORÇAMENTÁRIA'!G32</f>
        <v>320</v>
      </c>
      <c r="F23" s="7">
        <f>'PLANILHA ORÇAMENTÁRIA'!H32</f>
        <v>0</v>
      </c>
      <c r="G23" s="33">
        <f t="shared" si="0"/>
        <v>0</v>
      </c>
    </row>
    <row r="24" spans="2:7" x14ac:dyDescent="0.25">
      <c r="B24" s="14">
        <v>21</v>
      </c>
      <c r="C24" s="23" t="str">
        <f>'PLANILHA ORÇAMENTÁRIA'!E33</f>
        <v>Hidrômetro</v>
      </c>
      <c r="D24" s="55" t="s">
        <v>8</v>
      </c>
      <c r="E24" s="4">
        <f>'PLANILHA ORÇAMENTÁRIA'!G33</f>
        <v>1</v>
      </c>
      <c r="F24" s="7">
        <f>'PLANILHA ORÇAMENTÁRIA'!H33</f>
        <v>0</v>
      </c>
      <c r="G24" s="33">
        <f t="shared" si="0"/>
        <v>0</v>
      </c>
    </row>
    <row r="25" spans="2:7" x14ac:dyDescent="0.25">
      <c r="B25" s="14">
        <v>22</v>
      </c>
      <c r="C25" s="23" t="str">
        <f>'PLANILHA ORÇAMENTÁRIA'!E34</f>
        <v>Conjunto de conexões para hidrômetro</v>
      </c>
      <c r="D25" s="55" t="s">
        <v>8</v>
      </c>
      <c r="E25" s="4">
        <f>'PLANILHA ORÇAMENTÁRIA'!G34</f>
        <v>1</v>
      </c>
      <c r="F25" s="7">
        <f>'PLANILHA ORÇAMENTÁRIA'!H34</f>
        <v>0</v>
      </c>
      <c r="G25" s="33">
        <f t="shared" si="0"/>
        <v>0</v>
      </c>
    </row>
    <row r="26" spans="2:7" x14ac:dyDescent="0.25">
      <c r="B26" s="14">
        <v>23</v>
      </c>
      <c r="C26" s="23" t="str">
        <f>'PLANILHA ORÇAMENTÁRIA'!E35</f>
        <v>Tubo PEAD 75 mm - PN 20</v>
      </c>
      <c r="D26" s="55" t="s">
        <v>30</v>
      </c>
      <c r="E26" s="4">
        <f>'PLANILHA ORÇAMENTÁRIA'!G35</f>
        <v>700</v>
      </c>
      <c r="F26" s="7">
        <f>'PLANILHA ORÇAMENTÁRIA'!H35</f>
        <v>0</v>
      </c>
      <c r="G26" s="58">
        <f t="shared" si="0"/>
        <v>0</v>
      </c>
    </row>
    <row r="27" spans="2:7" x14ac:dyDescent="0.25">
      <c r="B27" s="14">
        <v>24</v>
      </c>
      <c r="C27" s="23" t="str">
        <f>'PLANILHA ORÇAMENTÁRIA'!E36</f>
        <v>Materiais e conexões diversas para instalação dos tubos PEAD 75 mm</v>
      </c>
      <c r="D27" s="55" t="s">
        <v>8</v>
      </c>
      <c r="E27" s="4">
        <f>'PLANILHA ORÇAMENTÁRIA'!G36</f>
        <v>70</v>
      </c>
      <c r="F27" s="7">
        <f>'PLANILHA ORÇAMENTÁRIA'!H36</f>
        <v>0</v>
      </c>
      <c r="G27" s="58">
        <f t="shared" si="0"/>
        <v>0</v>
      </c>
    </row>
    <row r="28" spans="2:7" s="38" customFormat="1" x14ac:dyDescent="0.25">
      <c r="B28" s="35">
        <v>25</v>
      </c>
      <c r="C28" s="23" t="str">
        <f>'PLANILHA ORÇAMENTÁRIA'!E37</f>
        <v>Tubo PEAD 60 mm - PN 20 (Retorno)</v>
      </c>
      <c r="D28" s="55" t="s">
        <v>30</v>
      </c>
      <c r="E28" s="4">
        <f>'PLANILHA ORÇAMENTÁRIA'!G37</f>
        <v>700</v>
      </c>
      <c r="F28" s="7">
        <f>'PLANILHA ORÇAMENTÁRIA'!H37</f>
        <v>0</v>
      </c>
      <c r="G28" s="58">
        <f t="shared" si="0"/>
        <v>0</v>
      </c>
    </row>
    <row r="29" spans="2:7" x14ac:dyDescent="0.25">
      <c r="B29" s="35">
        <v>26</v>
      </c>
      <c r="C29" s="23" t="str">
        <f>'PLANILHA ORÇAMENTÁRIA'!E38</f>
        <v>Materiais e conexões diversas para instalação dos tubos PEAD 60 mm</v>
      </c>
      <c r="D29" s="55" t="s">
        <v>8</v>
      </c>
      <c r="E29" s="4">
        <f>'PLANILHA ORÇAMENTÁRIA'!G38</f>
        <v>70</v>
      </c>
      <c r="F29" s="7">
        <f>'PLANILHA ORÇAMENTÁRIA'!H38</f>
        <v>0</v>
      </c>
      <c r="G29" s="58">
        <f t="shared" si="0"/>
        <v>0</v>
      </c>
    </row>
    <row r="30" spans="2:7" x14ac:dyDescent="0.25">
      <c r="B30" s="35">
        <v>27</v>
      </c>
      <c r="C30" s="23" t="str">
        <f>'PLANILHA ORÇAMENTÁRIA'!E39</f>
        <v>Relógio programador</v>
      </c>
      <c r="D30" s="55" t="s">
        <v>8</v>
      </c>
      <c r="E30" s="4">
        <f>'PLANILHA ORÇAMENTÁRIA'!G39</f>
        <v>1</v>
      </c>
      <c r="F30" s="7">
        <f>'PLANILHA ORÇAMENTÁRIA'!H39</f>
        <v>0</v>
      </c>
      <c r="G30" s="33">
        <f t="shared" si="0"/>
        <v>0</v>
      </c>
    </row>
    <row r="31" spans="2:7" x14ac:dyDescent="0.25">
      <c r="B31" s="35">
        <v>28</v>
      </c>
      <c r="C31" s="23" t="str">
        <f>'PLANILHA ORÇAMENTÁRIA'!E40</f>
        <v>Chapa para reforço das tubulações (Chapa 30cm)</v>
      </c>
      <c r="D31" s="55" t="s">
        <v>8</v>
      </c>
      <c r="E31" s="4">
        <f>'PLANILHA ORÇAMENTÁRIA'!G40</f>
        <v>1</v>
      </c>
      <c r="F31" s="7">
        <f>'PLANILHA ORÇAMENTÁRIA'!H40</f>
        <v>0</v>
      </c>
      <c r="G31" s="58">
        <f t="shared" si="0"/>
        <v>0</v>
      </c>
    </row>
    <row r="32" spans="2:7" s="41" customFormat="1" ht="31.5" x14ac:dyDescent="0.25">
      <c r="B32" s="39">
        <v>29</v>
      </c>
      <c r="C32" s="23" t="str">
        <f>'PLANILHA ORÇAMENTÁRIA'!E41</f>
        <v>Conjunto de conexões para acoplamento da nova rede com a rede já existente no local (Reservatório já existente)</v>
      </c>
      <c r="D32" s="55" t="s">
        <v>8</v>
      </c>
      <c r="E32" s="4">
        <f>'PLANILHA ORÇAMENTÁRIA'!G41</f>
        <v>1</v>
      </c>
      <c r="F32" s="7">
        <f>'PLANILHA ORÇAMENTÁRIA'!H41</f>
        <v>0</v>
      </c>
      <c r="G32" s="31">
        <f t="shared" si="0"/>
        <v>0</v>
      </c>
    </row>
    <row r="33" spans="2:7" x14ac:dyDescent="0.25">
      <c r="B33" s="39">
        <v>30</v>
      </c>
      <c r="C33" s="23" t="str">
        <f>'PLANILHA ORÇAMENTÁRIA'!E42</f>
        <v>Análise de água - Padrão outorga</v>
      </c>
      <c r="D33" s="55" t="s">
        <v>8</v>
      </c>
      <c r="E33" s="4">
        <f>'PLANILHA ORÇAMENTÁRIA'!G42</f>
        <v>1</v>
      </c>
      <c r="F33" s="7">
        <f>'PLANILHA ORÇAMENTÁRIA'!H42</f>
        <v>0</v>
      </c>
      <c r="G33" s="31">
        <f t="shared" si="0"/>
        <v>0</v>
      </c>
    </row>
    <row r="34" spans="2:7" ht="31.5" x14ac:dyDescent="0.25">
      <c r="B34" s="45">
        <v>31</v>
      </c>
      <c r="C34" s="23" t="str">
        <f>'PLANILHA ORÇAMENTÁRIA'!E43</f>
        <v>Transporte dos materiais e mão de obra para instalação da rede de abastecimento de água</v>
      </c>
      <c r="D34" s="55" t="s">
        <v>8</v>
      </c>
      <c r="E34" s="4">
        <f>'PLANILHA ORÇAMENTÁRIA'!G43</f>
        <v>1</v>
      </c>
      <c r="F34" s="7">
        <f>'PLANILHA ORÇAMENTÁRIA'!H43</f>
        <v>0</v>
      </c>
      <c r="G34" s="31">
        <f t="shared" si="0"/>
        <v>0</v>
      </c>
    </row>
    <row r="35" spans="2:7" s="46" customFormat="1" x14ac:dyDescent="0.25">
      <c r="B35" s="45"/>
      <c r="C35" s="45"/>
      <c r="D35" s="45"/>
      <c r="E35" s="45"/>
      <c r="F35" s="45"/>
      <c r="G35" s="45"/>
    </row>
    <row r="36" spans="2:7" ht="16.5" x14ac:dyDescent="0.25">
      <c r="B36" s="86" t="s">
        <v>9</v>
      </c>
      <c r="C36" s="86"/>
      <c r="D36" s="87"/>
      <c r="E36" s="87"/>
      <c r="F36" s="87">
        <f>SUM(G4:G34)</f>
        <v>0</v>
      </c>
      <c r="G36" s="87"/>
    </row>
    <row r="37" spans="2:7" x14ac:dyDescent="0.25">
      <c r="B37" s="59"/>
      <c r="C37" s="59"/>
      <c r="D37" s="59"/>
      <c r="E37" s="59"/>
      <c r="F37" s="59"/>
      <c r="G37" s="59"/>
    </row>
    <row r="38" spans="2:7" x14ac:dyDescent="0.25">
      <c r="B38" s="94" t="s">
        <v>43</v>
      </c>
      <c r="C38" s="94"/>
      <c r="D38" s="94"/>
      <c r="E38" s="94"/>
      <c r="F38" s="95">
        <f>G4+G7+G8+SUM(G11:G25)+G30</f>
        <v>0</v>
      </c>
      <c r="G38" s="96"/>
    </row>
    <row r="39" spans="2:7" ht="15.75" customHeight="1" x14ac:dyDescent="0.25">
      <c r="B39" s="94" t="s">
        <v>75</v>
      </c>
      <c r="C39" s="94"/>
      <c r="D39" s="94"/>
      <c r="E39" s="94"/>
      <c r="F39" s="97">
        <f>G5+G6</f>
        <v>0</v>
      </c>
      <c r="G39" s="98"/>
    </row>
    <row r="40" spans="2:7" ht="15.75" customHeight="1" x14ac:dyDescent="0.25">
      <c r="B40" s="94" t="s">
        <v>73</v>
      </c>
      <c r="C40" s="94"/>
      <c r="D40" s="94"/>
      <c r="E40" s="94"/>
      <c r="F40" s="99">
        <f>G10+SUM(G26:G29)+G31</f>
        <v>0</v>
      </c>
      <c r="G40" s="100"/>
    </row>
    <row r="41" spans="2:7" ht="15.75" customHeight="1" x14ac:dyDescent="0.25">
      <c r="B41" s="94" t="s">
        <v>44</v>
      </c>
      <c r="C41" s="94"/>
      <c r="D41" s="94"/>
      <c r="E41" s="94"/>
      <c r="F41" s="102">
        <f>G9+G32+G33+G34</f>
        <v>0</v>
      </c>
      <c r="G41" s="103"/>
    </row>
    <row r="42" spans="2:7" x14ac:dyDescent="0.25">
      <c r="B42" s="104"/>
      <c r="C42" s="104"/>
      <c r="D42" s="104"/>
      <c r="E42" s="104"/>
      <c r="F42" s="104"/>
      <c r="G42" s="104"/>
    </row>
    <row r="43" spans="2:7" ht="16.5" x14ac:dyDescent="0.25">
      <c r="B43" s="86" t="s">
        <v>45</v>
      </c>
      <c r="C43" s="86"/>
      <c r="D43" s="87"/>
      <c r="E43" s="87"/>
      <c r="F43" s="87">
        <f>SUM(F38:G41)</f>
        <v>0</v>
      </c>
      <c r="G43" s="87"/>
    </row>
    <row r="44" spans="2:7" x14ac:dyDescent="0.25">
      <c r="B44" s="101"/>
      <c r="C44" s="101"/>
      <c r="D44" s="101"/>
      <c r="E44" s="101"/>
      <c r="F44" s="101"/>
      <c r="G44" s="101"/>
    </row>
  </sheetData>
  <mergeCells count="18">
    <mergeCell ref="B44:G44"/>
    <mergeCell ref="B41:E41"/>
    <mergeCell ref="F41:G41"/>
    <mergeCell ref="B42:G42"/>
    <mergeCell ref="B43:C43"/>
    <mergeCell ref="D43:E43"/>
    <mergeCell ref="F43:G43"/>
    <mergeCell ref="B38:E38"/>
    <mergeCell ref="F38:G38"/>
    <mergeCell ref="B39:E39"/>
    <mergeCell ref="F39:G39"/>
    <mergeCell ref="B40:E40"/>
    <mergeCell ref="F40:G40"/>
    <mergeCell ref="B37:G37"/>
    <mergeCell ref="B3:G3"/>
    <mergeCell ref="B36:C36"/>
    <mergeCell ref="D36:E36"/>
    <mergeCell ref="F36:G36"/>
  </mergeCells>
  <phoneticPr fontId="7" type="noConversion"/>
  <pageMargins left="0.511811024" right="0.511811024" top="0.78740157499999996" bottom="0.78740157499999996" header="0.31496062000000002" footer="0.31496062000000002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22"/>
  <sheetViews>
    <sheetView view="pageBreakPreview" zoomScale="115" zoomScaleNormal="80" zoomScaleSheetLayoutView="115" workbookViewId="0">
      <selection activeCell="D12" sqref="D12"/>
    </sheetView>
  </sheetViews>
  <sheetFormatPr defaultColWidth="12.7109375" defaultRowHeight="15.75" x14ac:dyDescent="0.25"/>
  <cols>
    <col min="1" max="1" width="4.7109375" style="1" customWidth="1"/>
    <col min="2" max="2" width="12.85546875" style="1" customWidth="1"/>
    <col min="3" max="3" width="41.42578125" style="1" customWidth="1"/>
    <col min="4" max="4" width="20" style="1" customWidth="1"/>
    <col min="5" max="5" width="9.85546875" style="1" customWidth="1"/>
    <col min="6" max="6" width="19.7109375" style="1" customWidth="1"/>
    <col min="7" max="7" width="9.7109375" style="1" customWidth="1"/>
    <col min="8" max="8" width="19.7109375" style="1" customWidth="1"/>
    <col min="9" max="9" width="9.7109375" style="1" customWidth="1"/>
    <col min="10" max="10" width="11.5703125" style="1" bestFit="1" customWidth="1"/>
    <col min="11" max="11" width="3.7109375" style="1" bestFit="1" customWidth="1"/>
    <col min="12" max="12" width="4.7109375" style="1" customWidth="1"/>
    <col min="13" max="16384" width="12.7109375" style="1"/>
  </cols>
  <sheetData>
    <row r="2" spans="2:11" x14ac:dyDescent="0.25">
      <c r="B2" s="59"/>
      <c r="C2" s="106" t="s">
        <v>87</v>
      </c>
      <c r="D2" s="106"/>
      <c r="E2" s="106"/>
      <c r="F2" s="106"/>
      <c r="G2" s="106"/>
      <c r="H2" s="106"/>
      <c r="I2" s="106"/>
      <c r="J2" s="106"/>
      <c r="K2" s="106"/>
    </row>
    <row r="3" spans="2:11" x14ac:dyDescent="0.25">
      <c r="B3" s="59"/>
      <c r="C3" s="106" t="s">
        <v>93</v>
      </c>
      <c r="D3" s="106"/>
      <c r="E3" s="106"/>
      <c r="F3" s="106"/>
      <c r="G3" s="106"/>
      <c r="H3" s="106"/>
      <c r="I3" s="106"/>
      <c r="J3" s="106"/>
      <c r="K3" s="106"/>
    </row>
    <row r="4" spans="2:11" x14ac:dyDescent="0.25">
      <c r="B4" s="59"/>
      <c r="C4" s="107" t="s">
        <v>20</v>
      </c>
      <c r="D4" s="107"/>
      <c r="E4" s="107"/>
      <c r="F4" s="107"/>
      <c r="G4" s="107"/>
      <c r="H4" s="107"/>
      <c r="I4" s="107"/>
      <c r="J4" s="107"/>
      <c r="K4" s="108"/>
    </row>
    <row r="5" spans="2:11" x14ac:dyDescent="0.25">
      <c r="B5" s="15" t="s">
        <v>21</v>
      </c>
      <c r="C5" s="67" t="s">
        <v>22</v>
      </c>
      <c r="D5" s="67"/>
      <c r="E5" s="67"/>
      <c r="F5" s="67"/>
      <c r="G5" s="67"/>
      <c r="H5" s="67"/>
      <c r="I5" s="67"/>
      <c r="J5" s="67"/>
      <c r="K5" s="76"/>
    </row>
    <row r="6" spans="2:11" x14ac:dyDescent="0.25">
      <c r="B6" s="15" t="s">
        <v>23</v>
      </c>
      <c r="C6" s="67" t="s">
        <v>24</v>
      </c>
      <c r="D6" s="67"/>
      <c r="E6" s="67"/>
      <c r="F6" s="67"/>
      <c r="G6" s="67"/>
      <c r="H6" s="67"/>
      <c r="I6" s="67"/>
      <c r="J6" s="67"/>
      <c r="K6" s="76"/>
    </row>
    <row r="7" spans="2:11" x14ac:dyDescent="0.25">
      <c r="B7" s="15" t="s">
        <v>1</v>
      </c>
      <c r="C7" s="67" t="s">
        <v>47</v>
      </c>
      <c r="D7" s="67"/>
      <c r="E7" s="67"/>
      <c r="F7" s="67"/>
      <c r="G7" s="67"/>
      <c r="H7" s="67"/>
      <c r="I7" s="67"/>
      <c r="J7" s="67"/>
      <c r="K7" s="76"/>
    </row>
    <row r="8" spans="2:11" x14ac:dyDescent="0.25">
      <c r="B8" s="15" t="s">
        <v>2</v>
      </c>
      <c r="C8" s="67" t="s">
        <v>88</v>
      </c>
      <c r="D8" s="67"/>
      <c r="E8" s="67"/>
      <c r="F8" s="67"/>
      <c r="G8" s="67"/>
      <c r="H8" s="67"/>
      <c r="I8" s="67"/>
      <c r="J8" s="67"/>
      <c r="K8" s="76"/>
    </row>
    <row r="9" spans="2:11" x14ac:dyDescent="0.25">
      <c r="B9" s="81"/>
      <c r="C9" s="59"/>
      <c r="D9" s="59"/>
      <c r="E9" s="59"/>
      <c r="F9" s="59"/>
      <c r="G9" s="59"/>
      <c r="H9" s="59"/>
      <c r="I9" s="59"/>
      <c r="J9" s="59"/>
      <c r="K9" s="83"/>
    </row>
    <row r="10" spans="2:11" x14ac:dyDescent="0.25">
      <c r="B10" s="109" t="s">
        <v>10</v>
      </c>
      <c r="C10" s="105" t="s">
        <v>46</v>
      </c>
      <c r="D10" s="105" t="s">
        <v>11</v>
      </c>
      <c r="E10" s="105" t="s">
        <v>12</v>
      </c>
      <c r="F10" s="59" t="s">
        <v>13</v>
      </c>
      <c r="G10" s="59"/>
      <c r="H10" s="59" t="s">
        <v>14</v>
      </c>
      <c r="I10" s="59"/>
      <c r="J10" s="59" t="s">
        <v>15</v>
      </c>
      <c r="K10" s="83"/>
    </row>
    <row r="11" spans="2:11" x14ac:dyDescent="0.25">
      <c r="B11" s="109"/>
      <c r="C11" s="105"/>
      <c r="D11" s="105"/>
      <c r="E11" s="105"/>
      <c r="F11" s="35" t="s">
        <v>17</v>
      </c>
      <c r="G11" s="35" t="s">
        <v>16</v>
      </c>
      <c r="H11" s="35" t="s">
        <v>17</v>
      </c>
      <c r="I11" s="35" t="s">
        <v>16</v>
      </c>
      <c r="J11" s="35" t="s">
        <v>17</v>
      </c>
      <c r="K11" s="36" t="s">
        <v>16</v>
      </c>
    </row>
    <row r="12" spans="2:11" x14ac:dyDescent="0.25">
      <c r="B12" s="34">
        <v>1</v>
      </c>
      <c r="C12" s="23" t="s">
        <v>43</v>
      </c>
      <c r="D12" s="5">
        <f>'VALORES PARA CRONOGRAMA'!F38</f>
        <v>0</v>
      </c>
      <c r="E12" s="2" t="e">
        <f>D12/$D$17</f>
        <v>#DIV/0!</v>
      </c>
      <c r="F12" s="7">
        <f t="shared" ref="F12:F15" si="0">D12*G12</f>
        <v>0</v>
      </c>
      <c r="G12" s="2">
        <v>0.75</v>
      </c>
      <c r="H12" s="7">
        <f t="shared" ref="H12:H15" si="1">D12*I12</f>
        <v>0</v>
      </c>
      <c r="I12" s="2">
        <v>0.25</v>
      </c>
      <c r="J12" s="7">
        <f t="shared" ref="J12:J15" si="2">D12*K12</f>
        <v>0</v>
      </c>
      <c r="K12" s="17"/>
    </row>
    <row r="13" spans="2:11" x14ac:dyDescent="0.25">
      <c r="B13" s="34">
        <v>2</v>
      </c>
      <c r="C13" s="23" t="s">
        <v>75</v>
      </c>
      <c r="D13" s="5">
        <f>'VALORES PARA CRONOGRAMA'!F39</f>
        <v>0</v>
      </c>
      <c r="E13" s="2" t="e">
        <f>D13/$D$17</f>
        <v>#DIV/0!</v>
      </c>
      <c r="F13" s="7">
        <f t="shared" si="0"/>
        <v>0</v>
      </c>
      <c r="G13" s="2">
        <v>1</v>
      </c>
      <c r="H13" s="7">
        <f t="shared" si="1"/>
        <v>0</v>
      </c>
      <c r="I13" s="2"/>
      <c r="J13" s="7">
        <f t="shared" si="2"/>
        <v>0</v>
      </c>
      <c r="K13" s="17"/>
    </row>
    <row r="14" spans="2:11" x14ac:dyDescent="0.25">
      <c r="B14" s="34">
        <v>3</v>
      </c>
      <c r="C14" s="23" t="s">
        <v>73</v>
      </c>
      <c r="D14" s="5">
        <f>'VALORES PARA CRONOGRAMA'!F40</f>
        <v>0</v>
      </c>
      <c r="E14" s="2" t="e">
        <f>D14/$D$17</f>
        <v>#DIV/0!</v>
      </c>
      <c r="F14" s="7">
        <f t="shared" si="0"/>
        <v>0</v>
      </c>
      <c r="G14" s="2">
        <v>0.25</v>
      </c>
      <c r="H14" s="7">
        <f t="shared" si="1"/>
        <v>0</v>
      </c>
      <c r="I14" s="2">
        <v>0.75</v>
      </c>
      <c r="J14" s="7">
        <f t="shared" si="2"/>
        <v>0</v>
      </c>
      <c r="K14" s="17"/>
    </row>
    <row r="15" spans="2:11" x14ac:dyDescent="0.25">
      <c r="B15" s="34">
        <v>4</v>
      </c>
      <c r="C15" s="23" t="s">
        <v>44</v>
      </c>
      <c r="D15" s="5">
        <f>'VALORES PARA CRONOGRAMA'!F41</f>
        <v>0</v>
      </c>
      <c r="E15" s="2" t="e">
        <f>D15/$D$17</f>
        <v>#DIV/0!</v>
      </c>
      <c r="F15" s="7">
        <f t="shared" si="0"/>
        <v>0</v>
      </c>
      <c r="G15" s="2"/>
      <c r="H15" s="7">
        <f t="shared" si="1"/>
        <v>0</v>
      </c>
      <c r="I15" s="2">
        <v>1</v>
      </c>
      <c r="J15" s="7">
        <f t="shared" si="2"/>
        <v>0</v>
      </c>
      <c r="K15" s="17"/>
    </row>
    <row r="16" spans="2:11" x14ac:dyDescent="0.25">
      <c r="B16" s="81"/>
      <c r="C16" s="59"/>
      <c r="D16" s="59"/>
      <c r="E16" s="59"/>
      <c r="F16" s="59"/>
      <c r="G16" s="59"/>
      <c r="H16" s="59"/>
      <c r="I16" s="59"/>
      <c r="J16" s="59"/>
      <c r="K16" s="83"/>
    </row>
    <row r="17" spans="2:11" x14ac:dyDescent="0.25">
      <c r="B17" s="84" t="s">
        <v>19</v>
      </c>
      <c r="C17" s="86"/>
      <c r="D17" s="8">
        <f>SUM(D12:D15)</f>
        <v>0</v>
      </c>
      <c r="E17" s="9" t="e">
        <f>SUM(E12:E15)</f>
        <v>#DIV/0!</v>
      </c>
      <c r="F17" s="10">
        <f>SUM(F12:F15)</f>
        <v>0</v>
      </c>
      <c r="G17" s="10"/>
      <c r="H17" s="10">
        <f>SUM(H12:H15)</f>
        <v>0</v>
      </c>
      <c r="I17" s="10"/>
      <c r="J17" s="10"/>
      <c r="K17" s="28"/>
    </row>
    <row r="18" spans="2:11" x14ac:dyDescent="0.25">
      <c r="B18" s="84" t="s">
        <v>18</v>
      </c>
      <c r="C18" s="86"/>
      <c r="D18" s="59"/>
      <c r="E18" s="59"/>
      <c r="F18" s="10">
        <f>F17</f>
        <v>0</v>
      </c>
      <c r="G18" s="35"/>
      <c r="H18" s="10">
        <f>F18+H17</f>
        <v>0</v>
      </c>
      <c r="I18" s="35"/>
      <c r="J18" s="10"/>
      <c r="K18" s="36"/>
    </row>
    <row r="19" spans="2:11" x14ac:dyDescent="0.25">
      <c r="B19" s="75" t="s">
        <v>92</v>
      </c>
      <c r="C19" s="67"/>
      <c r="D19" s="67"/>
      <c r="E19" s="67"/>
      <c r="F19" s="67"/>
      <c r="G19" s="67"/>
      <c r="H19" s="67"/>
      <c r="I19" s="67"/>
      <c r="J19" s="67"/>
      <c r="K19" s="76"/>
    </row>
    <row r="20" spans="2:11" ht="31.5" customHeight="1" x14ac:dyDescent="0.25">
      <c r="B20" s="89" t="s">
        <v>94</v>
      </c>
      <c r="C20" s="91"/>
      <c r="D20" s="91"/>
      <c r="E20" s="91"/>
      <c r="F20" s="67"/>
      <c r="G20" s="67"/>
      <c r="H20" s="67"/>
      <c r="I20" s="67"/>
      <c r="J20" s="67"/>
      <c r="K20" s="76"/>
    </row>
    <row r="21" spans="2:11" x14ac:dyDescent="0.25">
      <c r="B21" s="75"/>
      <c r="C21" s="67"/>
      <c r="D21" s="67"/>
      <c r="E21" s="67"/>
      <c r="F21" s="67"/>
      <c r="G21" s="67"/>
      <c r="H21" s="67"/>
      <c r="I21" s="67"/>
      <c r="J21" s="67"/>
      <c r="K21" s="76"/>
    </row>
    <row r="22" spans="2:11" ht="16.5" thickBot="1" x14ac:dyDescent="0.3">
      <c r="B22" s="77"/>
      <c r="C22" s="79"/>
      <c r="D22" s="79"/>
      <c r="E22" s="79"/>
      <c r="F22" s="79"/>
      <c r="G22" s="79"/>
      <c r="H22" s="79"/>
      <c r="I22" s="79"/>
      <c r="J22" s="79"/>
      <c r="K22" s="80"/>
    </row>
  </sheetData>
  <mergeCells count="27">
    <mergeCell ref="C10:C11"/>
    <mergeCell ref="B2:B4"/>
    <mergeCell ref="C2:K2"/>
    <mergeCell ref="B21:E21"/>
    <mergeCell ref="F21:K21"/>
    <mergeCell ref="B22:E22"/>
    <mergeCell ref="F22:K22"/>
    <mergeCell ref="B16:K16"/>
    <mergeCell ref="B17:C17"/>
    <mergeCell ref="B18:C18"/>
    <mergeCell ref="D18:E18"/>
    <mergeCell ref="B19:K19"/>
    <mergeCell ref="B20:E20"/>
    <mergeCell ref="F20:K20"/>
    <mergeCell ref="C8:K8"/>
    <mergeCell ref="B9:K9"/>
    <mergeCell ref="B10:B11"/>
    <mergeCell ref="C5:K5"/>
    <mergeCell ref="C6:K6"/>
    <mergeCell ref="C7:K7"/>
    <mergeCell ref="C3:K3"/>
    <mergeCell ref="C4:K4"/>
    <mergeCell ref="D10:D11"/>
    <mergeCell ref="E10:E11"/>
    <mergeCell ref="F10:G10"/>
    <mergeCell ref="H10:I10"/>
    <mergeCell ref="J10:K10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</vt:lpstr>
      <vt:lpstr>VALORES PARA CRONOGRAMA</vt:lpstr>
      <vt:lpstr>CRONOGRAMA FÍSICO-FINANCEIRO</vt:lpstr>
      <vt:lpstr>'CRONOGRAMA FÍSICO-FINANCEIRO'!Area_de_impressao</vt:lpstr>
      <vt:lpstr>'PLANILHA ORÇAMENTÁRIA'!Area_de_impressao</vt:lpstr>
      <vt:lpstr>'VALORES PARA CRONOGRAMA'!Area_de_impressao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Engenharia</cp:lastModifiedBy>
  <cp:lastPrinted>2022-12-19T18:01:11Z</cp:lastPrinted>
  <dcterms:created xsi:type="dcterms:W3CDTF">2022-05-22T18:27:36Z</dcterms:created>
  <dcterms:modified xsi:type="dcterms:W3CDTF">2023-05-10T17:02:39Z</dcterms:modified>
</cp:coreProperties>
</file>